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0B1A3BC-7F21-49BD-85D2-121F0788D10C}" xr6:coauthVersionLast="47" xr6:coauthVersionMax="47" xr10:uidLastSave="{00000000-0000-0000-0000-000000000000}"/>
  <bookViews>
    <workbookView xWindow="-108" yWindow="-108" windowWidth="23256" windowHeight="12456" tabRatio="808" activeTab="5" xr2:uid="{00000000-000D-0000-FFFF-FFFF00000000}"/>
  </bookViews>
  <sheets>
    <sheet name="db_emp" sheetId="1" r:id="rId1"/>
    <sheet name="db_inv" sheetId="13" r:id="rId2"/>
    <sheet name="AT" sheetId="2" r:id="rId3"/>
    <sheet name="PL" sheetId="3" r:id="rId4"/>
    <sheet name="RL" sheetId="4" r:id="rId5"/>
    <sheet name="LL" sheetId="5" r:id="rId6"/>
  </sheets>
  <definedNames>
    <definedName name="_xlnm._FilterDatabase" localSheetId="2" hidden="1">AT!$A$6:$R$202</definedName>
    <definedName name="_xlnm._FilterDatabase" localSheetId="0" hidden="1">db_emp!$A$6:$O$159</definedName>
    <definedName name="_xlnm._FilterDatabase" localSheetId="5" hidden="1">LL!$A$6:$R$202</definedName>
    <definedName name="_xlnm._FilterDatabase" localSheetId="3" hidden="1">PL!$A$6:$R$202</definedName>
    <definedName name="_xlnm._FilterDatabase" localSheetId="4" hidden="1">RL!$A$6:$R$202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32" roundtripDataChecksum="sL91oOH1UVfOoaU4oms8o8P4StJeCmDmkFp/BPWRebU="/>
    </ext>
  </extLst>
</workbook>
</file>

<file path=xl/calcChain.xml><?xml version="1.0" encoding="utf-8"?>
<calcChain xmlns="http://schemas.openxmlformats.org/spreadsheetml/2006/main">
  <c r="U57" i="13" l="1"/>
  <c r="F57" i="13"/>
  <c r="D57" i="13"/>
  <c r="E57" i="13"/>
  <c r="C57" i="13"/>
  <c r="F48" i="5"/>
  <c r="F48" i="4"/>
  <c r="E48" i="5"/>
  <c r="D48" i="5"/>
  <c r="C48" i="5"/>
  <c r="E48" i="4"/>
  <c r="D48" i="4"/>
  <c r="C48" i="4"/>
  <c r="F48" i="3"/>
  <c r="E48" i="3"/>
  <c r="D48" i="3"/>
  <c r="C48" i="3"/>
  <c r="F146" i="5"/>
  <c r="E146" i="5"/>
  <c r="D146" i="5"/>
  <c r="C146" i="5"/>
  <c r="F146" i="4"/>
  <c r="E146" i="4"/>
  <c r="D146" i="4"/>
  <c r="C146" i="4"/>
  <c r="F146" i="3"/>
  <c r="E146" i="3"/>
  <c r="D146" i="3"/>
  <c r="C146" i="3"/>
  <c r="F146" i="2"/>
  <c r="E146" i="2"/>
  <c r="D146" i="2"/>
  <c r="C146" i="2"/>
  <c r="F48" i="2"/>
  <c r="D48" i="2"/>
  <c r="C48" i="2"/>
  <c r="C56" i="1"/>
  <c r="E48" i="2"/>
  <c r="U91" i="13"/>
  <c r="U120" i="13"/>
  <c r="F120" i="13"/>
  <c r="D120" i="13"/>
  <c r="E120" i="13"/>
  <c r="B120" i="13"/>
  <c r="C120" i="13"/>
  <c r="C120" i="1"/>
  <c r="R208" i="5" l="1"/>
  <c r="Q208" i="5"/>
  <c r="P208" i="5"/>
  <c r="O208" i="5"/>
  <c r="N208" i="5"/>
  <c r="M208" i="5"/>
  <c r="L208" i="5"/>
  <c r="K208" i="5"/>
  <c r="J208" i="5"/>
  <c r="I208" i="5"/>
  <c r="R208" i="4"/>
  <c r="Q208" i="4"/>
  <c r="P208" i="4"/>
  <c r="O208" i="4"/>
  <c r="N208" i="4"/>
  <c r="M208" i="4"/>
  <c r="L208" i="4"/>
  <c r="K208" i="4"/>
  <c r="J208" i="4"/>
  <c r="I208" i="4"/>
  <c r="R4" i="5"/>
  <c r="Q4" i="5"/>
  <c r="P4" i="5"/>
  <c r="O4" i="5"/>
  <c r="N4" i="5"/>
  <c r="M4" i="5"/>
  <c r="L4" i="5"/>
  <c r="K4" i="5"/>
  <c r="J4" i="5"/>
  <c r="I4" i="5"/>
  <c r="O4" i="4"/>
  <c r="N4" i="4"/>
  <c r="M4" i="4"/>
  <c r="L4" i="4"/>
  <c r="K4" i="4"/>
  <c r="J4" i="4"/>
  <c r="I4" i="4"/>
  <c r="R208" i="3" l="1"/>
  <c r="Q208" i="3"/>
  <c r="P208" i="3"/>
  <c r="O208" i="3"/>
  <c r="N208" i="3"/>
  <c r="M208" i="3"/>
  <c r="L208" i="3"/>
  <c r="K208" i="3"/>
  <c r="J208" i="3"/>
  <c r="I208" i="3"/>
  <c r="I4" i="3"/>
  <c r="R4" i="3"/>
  <c r="Q4" i="3"/>
  <c r="P4" i="3"/>
  <c r="O4" i="3"/>
  <c r="N4" i="3"/>
  <c r="M4" i="3"/>
  <c r="L4" i="3"/>
  <c r="K4" i="3"/>
  <c r="J4" i="3"/>
  <c r="H5" i="3"/>
  <c r="F206" i="2" l="1"/>
  <c r="F205" i="2"/>
  <c r="F105" i="2"/>
  <c r="F8" i="2"/>
  <c r="F106" i="2"/>
  <c r="F9" i="2"/>
  <c r="F107" i="2"/>
  <c r="F10" i="2"/>
  <c r="F108" i="2"/>
  <c r="F11" i="2"/>
  <c r="F109" i="2"/>
  <c r="F12" i="2"/>
  <c r="F110" i="2"/>
  <c r="F13" i="2"/>
  <c r="F111" i="2"/>
  <c r="F14" i="2"/>
  <c r="F112" i="2"/>
  <c r="F15" i="2"/>
  <c r="F113" i="2"/>
  <c r="F16" i="2"/>
  <c r="F114" i="2"/>
  <c r="F17" i="2"/>
  <c r="F115" i="2"/>
  <c r="F18" i="2"/>
  <c r="F116" i="2"/>
  <c r="F19" i="2"/>
  <c r="F117" i="2"/>
  <c r="F20" i="2"/>
  <c r="F118" i="2"/>
  <c r="F21" i="2"/>
  <c r="F119" i="2"/>
  <c r="F22" i="2"/>
  <c r="F120" i="2"/>
  <c r="F23" i="2"/>
  <c r="F121" i="2"/>
  <c r="F24" i="2"/>
  <c r="F122" i="2"/>
  <c r="F25" i="2"/>
  <c r="F123" i="2"/>
  <c r="F26" i="2"/>
  <c r="F124" i="2"/>
  <c r="F27" i="2"/>
  <c r="F125" i="2"/>
  <c r="F28" i="2"/>
  <c r="F126" i="2"/>
  <c r="F29" i="2"/>
  <c r="F127" i="2"/>
  <c r="F30" i="2"/>
  <c r="F128" i="2"/>
  <c r="F31" i="2"/>
  <c r="F129" i="2"/>
  <c r="F32" i="2"/>
  <c r="F130" i="2"/>
  <c r="F33" i="2"/>
  <c r="F131" i="2"/>
  <c r="F34" i="2"/>
  <c r="F132" i="2"/>
  <c r="F35" i="2"/>
  <c r="F133" i="2"/>
  <c r="F36" i="2"/>
  <c r="F134" i="2"/>
  <c r="F37" i="2"/>
  <c r="F135" i="2"/>
  <c r="F39" i="2"/>
  <c r="F137" i="2"/>
  <c r="F40" i="2"/>
  <c r="F138" i="2"/>
  <c r="F41" i="2"/>
  <c r="F139" i="2"/>
  <c r="F42" i="2"/>
  <c r="F140" i="2"/>
  <c r="F43" i="2"/>
  <c r="F141" i="2"/>
  <c r="F44" i="2"/>
  <c r="F142" i="2"/>
  <c r="F45" i="2"/>
  <c r="F143" i="2"/>
  <c r="F46" i="2"/>
  <c r="F144" i="2"/>
  <c r="F47" i="2"/>
  <c r="F145" i="2"/>
  <c r="F49" i="2"/>
  <c r="F147" i="2"/>
  <c r="F50" i="2"/>
  <c r="F148" i="2"/>
  <c r="F51" i="2"/>
  <c r="F149" i="2"/>
  <c r="F52" i="2"/>
  <c r="F150" i="2"/>
  <c r="F53" i="2"/>
  <c r="F151" i="2"/>
  <c r="F54" i="2"/>
  <c r="F152" i="2"/>
  <c r="F55" i="2"/>
  <c r="F153" i="2"/>
  <c r="F56" i="2"/>
  <c r="F154" i="2"/>
  <c r="F58" i="2"/>
  <c r="F156" i="2"/>
  <c r="F59" i="2"/>
  <c r="F157" i="2"/>
  <c r="F60" i="2"/>
  <c r="F158" i="2"/>
  <c r="F61" i="2"/>
  <c r="F159" i="2"/>
  <c r="F62" i="2"/>
  <c r="F160" i="2"/>
  <c r="F63" i="2"/>
  <c r="F161" i="2"/>
  <c r="F64" i="2"/>
  <c r="F162" i="2"/>
  <c r="F65" i="2"/>
  <c r="F163" i="2"/>
  <c r="F66" i="2"/>
  <c r="F164" i="2"/>
  <c r="F67" i="2"/>
  <c r="F165" i="2"/>
  <c r="F68" i="2"/>
  <c r="F166" i="2"/>
  <c r="F69" i="2"/>
  <c r="F167" i="2"/>
  <c r="F70" i="2"/>
  <c r="F168" i="2"/>
  <c r="F71" i="2"/>
  <c r="F169" i="2"/>
  <c r="F72" i="2"/>
  <c r="F170" i="2"/>
  <c r="F73" i="2"/>
  <c r="F171" i="2"/>
  <c r="F74" i="2"/>
  <c r="F172" i="2"/>
  <c r="F75" i="2"/>
  <c r="F173" i="2"/>
  <c r="F76" i="2"/>
  <c r="F174" i="2"/>
  <c r="F77" i="2"/>
  <c r="F175" i="2"/>
  <c r="F78" i="2"/>
  <c r="F176" i="2"/>
  <c r="F79" i="2"/>
  <c r="F177" i="2"/>
  <c r="F80" i="2"/>
  <c r="F178" i="2"/>
  <c r="F81" i="2"/>
  <c r="F179" i="2"/>
  <c r="F82" i="2"/>
  <c r="F180" i="2"/>
  <c r="F83" i="2"/>
  <c r="F181" i="2"/>
  <c r="F84" i="2"/>
  <c r="F182" i="2"/>
  <c r="F85" i="2"/>
  <c r="F183" i="2"/>
  <c r="F86" i="2"/>
  <c r="F184" i="2"/>
  <c r="F87" i="2"/>
  <c r="F185" i="2"/>
  <c r="F88" i="2"/>
  <c r="F186" i="2"/>
  <c r="F89" i="2"/>
  <c r="F187" i="2"/>
  <c r="F90" i="2"/>
  <c r="F188" i="2"/>
  <c r="F91" i="2"/>
  <c r="F189" i="2"/>
  <c r="F92" i="2"/>
  <c r="F190" i="2"/>
  <c r="F93" i="2"/>
  <c r="F191" i="2"/>
  <c r="F94" i="2"/>
  <c r="F192" i="2"/>
  <c r="F95" i="2"/>
  <c r="F193" i="2"/>
  <c r="F96" i="2"/>
  <c r="F194" i="2"/>
  <c r="F97" i="2"/>
  <c r="F195" i="2"/>
  <c r="F98" i="2"/>
  <c r="F196" i="2"/>
  <c r="F99" i="2"/>
  <c r="F197" i="2"/>
  <c r="F100" i="2"/>
  <c r="F198" i="2"/>
  <c r="F101" i="2"/>
  <c r="F199" i="2"/>
  <c r="F102" i="2"/>
  <c r="F200" i="2"/>
  <c r="F103" i="2"/>
  <c r="F201" i="2"/>
  <c r="F104" i="2"/>
  <c r="F202" i="2"/>
  <c r="F7" i="2"/>
  <c r="J208" i="2"/>
  <c r="K208" i="2"/>
  <c r="L208" i="2"/>
  <c r="M208" i="2"/>
  <c r="N208" i="2"/>
  <c r="O208" i="2"/>
  <c r="P208" i="2"/>
  <c r="Q208" i="2"/>
  <c r="R208" i="2"/>
  <c r="I208" i="2"/>
  <c r="J4" i="2"/>
  <c r="K4" i="2"/>
  <c r="L4" i="2"/>
  <c r="M4" i="2"/>
  <c r="N4" i="2"/>
  <c r="O4" i="2"/>
  <c r="P4" i="2"/>
  <c r="Q4" i="2"/>
  <c r="R4" i="2"/>
  <c r="I4" i="2"/>
  <c r="D202" i="5"/>
  <c r="D104" i="5"/>
  <c r="D201" i="5"/>
  <c r="D103" i="5"/>
  <c r="D200" i="5"/>
  <c r="D102" i="5"/>
  <c r="D199" i="5"/>
  <c r="D101" i="5"/>
  <c r="D198" i="5"/>
  <c r="D100" i="5"/>
  <c r="D197" i="5"/>
  <c r="D99" i="5"/>
  <c r="D196" i="5"/>
  <c r="D98" i="5"/>
  <c r="D195" i="5"/>
  <c r="D97" i="5"/>
  <c r="D194" i="5"/>
  <c r="D96" i="5"/>
  <c r="D193" i="5"/>
  <c r="D95" i="5"/>
  <c r="D192" i="5"/>
  <c r="D94" i="5"/>
  <c r="D191" i="5"/>
  <c r="D93" i="5"/>
  <c r="D190" i="5"/>
  <c r="D92" i="5"/>
  <c r="D189" i="5"/>
  <c r="D91" i="5"/>
  <c r="D188" i="5"/>
  <c r="D90" i="5"/>
  <c r="D187" i="5"/>
  <c r="D89" i="5"/>
  <c r="D186" i="5"/>
  <c r="D88" i="5"/>
  <c r="D185" i="5"/>
  <c r="D87" i="5"/>
  <c r="D184" i="5"/>
  <c r="D86" i="5"/>
  <c r="D182" i="5"/>
  <c r="D84" i="5"/>
  <c r="D181" i="5"/>
  <c r="D83" i="5"/>
  <c r="D180" i="5"/>
  <c r="D82" i="5"/>
  <c r="D179" i="5"/>
  <c r="D81" i="5"/>
  <c r="D178" i="5"/>
  <c r="D80" i="5"/>
  <c r="D177" i="5"/>
  <c r="D79" i="5"/>
  <c r="D176" i="5"/>
  <c r="D78" i="5"/>
  <c r="D175" i="5"/>
  <c r="D77" i="5"/>
  <c r="D154" i="5"/>
  <c r="D56" i="5"/>
  <c r="D174" i="5"/>
  <c r="D76" i="5"/>
  <c r="D173" i="5"/>
  <c r="D75" i="5"/>
  <c r="D172" i="5"/>
  <c r="D74" i="5"/>
  <c r="D183" i="5"/>
  <c r="D85" i="5"/>
  <c r="D171" i="5"/>
  <c r="D73" i="5"/>
  <c r="D170" i="5"/>
  <c r="D72" i="5"/>
  <c r="D169" i="5"/>
  <c r="D71" i="5"/>
  <c r="D168" i="5"/>
  <c r="D70" i="5"/>
  <c r="D167" i="5"/>
  <c r="D69" i="5"/>
  <c r="D128" i="5"/>
  <c r="D30" i="5"/>
  <c r="D166" i="5"/>
  <c r="D68" i="5"/>
  <c r="D165" i="5"/>
  <c r="D67" i="5"/>
  <c r="D164" i="5"/>
  <c r="D66" i="5"/>
  <c r="D163" i="5"/>
  <c r="D65" i="5"/>
  <c r="D162" i="5"/>
  <c r="D64" i="5"/>
  <c r="D161" i="5"/>
  <c r="D63" i="5"/>
  <c r="D159" i="5"/>
  <c r="D61" i="5"/>
  <c r="D158" i="5"/>
  <c r="D60" i="5"/>
  <c r="D157" i="5"/>
  <c r="D59" i="5"/>
  <c r="D156" i="5"/>
  <c r="D58" i="5"/>
  <c r="D155" i="5"/>
  <c r="D57" i="5"/>
  <c r="D153" i="5"/>
  <c r="D55" i="5"/>
  <c r="D152" i="5"/>
  <c r="D54" i="5"/>
  <c r="D151" i="5"/>
  <c r="D53" i="5"/>
  <c r="D149" i="5"/>
  <c r="D51" i="5"/>
  <c r="D148" i="5"/>
  <c r="D50" i="5"/>
  <c r="D145" i="5"/>
  <c r="D47" i="5"/>
  <c r="D144" i="5"/>
  <c r="D46" i="5"/>
  <c r="D140" i="5"/>
  <c r="D42" i="5"/>
  <c r="D143" i="5"/>
  <c r="D45" i="5"/>
  <c r="D142" i="5"/>
  <c r="D44" i="5"/>
  <c r="D141" i="5"/>
  <c r="D43" i="5"/>
  <c r="D139" i="5"/>
  <c r="D41" i="5"/>
  <c r="D138" i="5"/>
  <c r="D40" i="5"/>
  <c r="D147" i="5"/>
  <c r="D49" i="5"/>
  <c r="D137" i="5"/>
  <c r="D39" i="5"/>
  <c r="D136" i="5"/>
  <c r="D38" i="5"/>
  <c r="D135" i="5"/>
  <c r="D37" i="5"/>
  <c r="D134" i="5"/>
  <c r="D36" i="5"/>
  <c r="D133" i="5"/>
  <c r="D35" i="5"/>
  <c r="D132" i="5"/>
  <c r="D34" i="5"/>
  <c r="D131" i="5"/>
  <c r="D33" i="5"/>
  <c r="D130" i="5"/>
  <c r="D32" i="5"/>
  <c r="D129" i="5"/>
  <c r="D31" i="5"/>
  <c r="D127" i="5"/>
  <c r="D29" i="5"/>
  <c r="D150" i="5"/>
  <c r="D52" i="5"/>
  <c r="D126" i="5"/>
  <c r="D28" i="5"/>
  <c r="D125" i="5"/>
  <c r="D27" i="5"/>
  <c r="D124" i="5"/>
  <c r="D26" i="5"/>
  <c r="D123" i="5"/>
  <c r="D25" i="5"/>
  <c r="D122" i="5"/>
  <c r="D24" i="5"/>
  <c r="D121" i="5"/>
  <c r="D23" i="5"/>
  <c r="D120" i="5"/>
  <c r="D22" i="5"/>
  <c r="D160" i="5"/>
  <c r="D62" i="5"/>
  <c r="D119" i="5"/>
  <c r="D21" i="5"/>
  <c r="D118" i="5"/>
  <c r="D20" i="5"/>
  <c r="D117" i="5"/>
  <c r="D19" i="5"/>
  <c r="D116" i="5"/>
  <c r="D18" i="5"/>
  <c r="D115" i="5"/>
  <c r="D17" i="5"/>
  <c r="D114" i="5"/>
  <c r="D16" i="5"/>
  <c r="D113" i="5"/>
  <c r="D15" i="5"/>
  <c r="D112" i="5"/>
  <c r="D14" i="5"/>
  <c r="D111" i="5"/>
  <c r="D13" i="5"/>
  <c r="D110" i="5"/>
  <c r="D12" i="5"/>
  <c r="D109" i="5"/>
  <c r="D11" i="5"/>
  <c r="D108" i="5"/>
  <c r="D10" i="5"/>
  <c r="D107" i="5"/>
  <c r="D9" i="5"/>
  <c r="D106" i="5"/>
  <c r="D8" i="5"/>
  <c r="D105" i="5"/>
  <c r="D7" i="5"/>
  <c r="D202" i="4"/>
  <c r="D104" i="4"/>
  <c r="D201" i="4"/>
  <c r="D103" i="4"/>
  <c r="D200" i="4"/>
  <c r="D102" i="4"/>
  <c r="D199" i="4"/>
  <c r="D101" i="4"/>
  <c r="D198" i="4"/>
  <c r="D100" i="4"/>
  <c r="D197" i="4"/>
  <c r="D99" i="4"/>
  <c r="D196" i="4"/>
  <c r="D98" i="4"/>
  <c r="D195" i="4"/>
  <c r="D97" i="4"/>
  <c r="D194" i="4"/>
  <c r="D96" i="4"/>
  <c r="D193" i="4"/>
  <c r="D95" i="4"/>
  <c r="D192" i="4"/>
  <c r="D94" i="4"/>
  <c r="D191" i="4"/>
  <c r="D93" i="4"/>
  <c r="D190" i="4"/>
  <c r="D92" i="4"/>
  <c r="D189" i="4"/>
  <c r="D91" i="4"/>
  <c r="D188" i="4"/>
  <c r="D90" i="4"/>
  <c r="D187" i="4"/>
  <c r="D89" i="4"/>
  <c r="D186" i="4"/>
  <c r="D88" i="4"/>
  <c r="D185" i="4"/>
  <c r="D87" i="4"/>
  <c r="D184" i="4"/>
  <c r="D86" i="4"/>
  <c r="D182" i="4"/>
  <c r="D84" i="4"/>
  <c r="D181" i="4"/>
  <c r="D83" i="4"/>
  <c r="D180" i="4"/>
  <c r="D82" i="4"/>
  <c r="D179" i="4"/>
  <c r="D81" i="4"/>
  <c r="D178" i="4"/>
  <c r="D80" i="4"/>
  <c r="D177" i="4"/>
  <c r="D79" i="4"/>
  <c r="D176" i="4"/>
  <c r="D78" i="4"/>
  <c r="D175" i="4"/>
  <c r="D77" i="4"/>
  <c r="D154" i="4"/>
  <c r="D56" i="4"/>
  <c r="D174" i="4"/>
  <c r="D76" i="4"/>
  <c r="D173" i="4"/>
  <c r="D75" i="4"/>
  <c r="D172" i="4"/>
  <c r="D74" i="4"/>
  <c r="D183" i="4"/>
  <c r="D85" i="4"/>
  <c r="D171" i="4"/>
  <c r="D73" i="4"/>
  <c r="D170" i="4"/>
  <c r="D72" i="4"/>
  <c r="D169" i="4"/>
  <c r="D71" i="4"/>
  <c r="D168" i="4"/>
  <c r="D70" i="4"/>
  <c r="D167" i="4"/>
  <c r="D69" i="4"/>
  <c r="D128" i="4"/>
  <c r="D30" i="4"/>
  <c r="D166" i="4"/>
  <c r="D68" i="4"/>
  <c r="D165" i="4"/>
  <c r="D67" i="4"/>
  <c r="D164" i="4"/>
  <c r="D66" i="4"/>
  <c r="D163" i="4"/>
  <c r="D65" i="4"/>
  <c r="D162" i="4"/>
  <c r="D64" i="4"/>
  <c r="D161" i="4"/>
  <c r="D63" i="4"/>
  <c r="D159" i="4"/>
  <c r="D61" i="4"/>
  <c r="D158" i="4"/>
  <c r="D60" i="4"/>
  <c r="D157" i="4"/>
  <c r="D59" i="4"/>
  <c r="D156" i="4"/>
  <c r="D58" i="4"/>
  <c r="D155" i="4"/>
  <c r="D57" i="4"/>
  <c r="D153" i="4"/>
  <c r="D55" i="4"/>
  <c r="D152" i="4"/>
  <c r="D54" i="4"/>
  <c r="D151" i="4"/>
  <c r="D53" i="4"/>
  <c r="D149" i="4"/>
  <c r="D51" i="4"/>
  <c r="D148" i="4"/>
  <c r="D50" i="4"/>
  <c r="D145" i="4"/>
  <c r="D47" i="4"/>
  <c r="D144" i="4"/>
  <c r="D46" i="4"/>
  <c r="D140" i="4"/>
  <c r="D42" i="4"/>
  <c r="D143" i="4"/>
  <c r="D45" i="4"/>
  <c r="D142" i="4"/>
  <c r="D44" i="4"/>
  <c r="D141" i="4"/>
  <c r="D43" i="4"/>
  <c r="D139" i="4"/>
  <c r="D41" i="4"/>
  <c r="D138" i="4"/>
  <c r="D40" i="4"/>
  <c r="D147" i="4"/>
  <c r="D49" i="4"/>
  <c r="D137" i="4"/>
  <c r="D39" i="4"/>
  <c r="D136" i="4"/>
  <c r="D38" i="4"/>
  <c r="D135" i="4"/>
  <c r="D37" i="4"/>
  <c r="D134" i="4"/>
  <c r="D36" i="4"/>
  <c r="D133" i="4"/>
  <c r="D35" i="4"/>
  <c r="D132" i="4"/>
  <c r="D34" i="4"/>
  <c r="D131" i="4"/>
  <c r="D33" i="4"/>
  <c r="D130" i="4"/>
  <c r="D32" i="4"/>
  <c r="D129" i="4"/>
  <c r="D31" i="4"/>
  <c r="D127" i="4"/>
  <c r="D29" i="4"/>
  <c r="D150" i="4"/>
  <c r="D52" i="4"/>
  <c r="D126" i="4"/>
  <c r="D28" i="4"/>
  <c r="D125" i="4"/>
  <c r="D27" i="4"/>
  <c r="D124" i="4"/>
  <c r="D26" i="4"/>
  <c r="D123" i="4"/>
  <c r="D25" i="4"/>
  <c r="D122" i="4"/>
  <c r="D24" i="4"/>
  <c r="D121" i="4"/>
  <c r="D23" i="4"/>
  <c r="D120" i="4"/>
  <c r="D22" i="4"/>
  <c r="D160" i="4"/>
  <c r="D62" i="4"/>
  <c r="D119" i="4"/>
  <c r="D21" i="4"/>
  <c r="D118" i="4"/>
  <c r="D20" i="4"/>
  <c r="D117" i="4"/>
  <c r="D19" i="4"/>
  <c r="D116" i="4"/>
  <c r="D18" i="4"/>
  <c r="D115" i="4"/>
  <c r="D17" i="4"/>
  <c r="D114" i="4"/>
  <c r="D16" i="4"/>
  <c r="D113" i="4"/>
  <c r="D15" i="4"/>
  <c r="D112" i="4"/>
  <c r="D14" i="4"/>
  <c r="D111" i="4"/>
  <c r="D13" i="4"/>
  <c r="D110" i="4"/>
  <c r="D12" i="4"/>
  <c r="D109" i="4"/>
  <c r="D11" i="4"/>
  <c r="D108" i="4"/>
  <c r="D10" i="4"/>
  <c r="D107" i="4"/>
  <c r="D9" i="4"/>
  <c r="D106" i="4"/>
  <c r="D8" i="4"/>
  <c r="D105" i="4"/>
  <c r="D7" i="4"/>
  <c r="D202" i="3"/>
  <c r="D104" i="3"/>
  <c r="D201" i="3"/>
  <c r="D103" i="3"/>
  <c r="D200" i="3"/>
  <c r="D102" i="3"/>
  <c r="D199" i="3"/>
  <c r="D101" i="3"/>
  <c r="D198" i="3"/>
  <c r="D100" i="3"/>
  <c r="D197" i="3"/>
  <c r="D99" i="3"/>
  <c r="D196" i="3"/>
  <c r="D98" i="3"/>
  <c r="D195" i="3"/>
  <c r="D97" i="3"/>
  <c r="D194" i="3"/>
  <c r="D96" i="3"/>
  <c r="D193" i="3"/>
  <c r="D95" i="3"/>
  <c r="D192" i="3"/>
  <c r="D94" i="3"/>
  <c r="D191" i="3"/>
  <c r="D93" i="3"/>
  <c r="D190" i="3"/>
  <c r="D92" i="3"/>
  <c r="D189" i="3"/>
  <c r="D91" i="3"/>
  <c r="D188" i="3"/>
  <c r="D90" i="3"/>
  <c r="D187" i="3"/>
  <c r="D89" i="3"/>
  <c r="D186" i="3"/>
  <c r="D88" i="3"/>
  <c r="D185" i="3"/>
  <c r="D87" i="3"/>
  <c r="D184" i="3"/>
  <c r="D86" i="3"/>
  <c r="D182" i="3"/>
  <c r="D84" i="3"/>
  <c r="D181" i="3"/>
  <c r="D83" i="3"/>
  <c r="D180" i="3"/>
  <c r="D82" i="3"/>
  <c r="D179" i="3"/>
  <c r="D81" i="3"/>
  <c r="D178" i="3"/>
  <c r="D80" i="3"/>
  <c r="D177" i="3"/>
  <c r="D79" i="3"/>
  <c r="D176" i="3"/>
  <c r="D78" i="3"/>
  <c r="D175" i="3"/>
  <c r="D77" i="3"/>
  <c r="D154" i="3"/>
  <c r="D56" i="3"/>
  <c r="D174" i="3"/>
  <c r="D76" i="3"/>
  <c r="D173" i="3"/>
  <c r="D75" i="3"/>
  <c r="D172" i="3"/>
  <c r="D74" i="3"/>
  <c r="D183" i="3"/>
  <c r="D85" i="3"/>
  <c r="D171" i="3"/>
  <c r="D73" i="3"/>
  <c r="D170" i="3"/>
  <c r="D72" i="3"/>
  <c r="D169" i="3"/>
  <c r="D71" i="3"/>
  <c r="D168" i="3"/>
  <c r="D70" i="3"/>
  <c r="D167" i="3"/>
  <c r="D69" i="3"/>
  <c r="D128" i="3"/>
  <c r="D30" i="3"/>
  <c r="D166" i="3"/>
  <c r="D68" i="3"/>
  <c r="D165" i="3"/>
  <c r="D67" i="3"/>
  <c r="D164" i="3"/>
  <c r="D66" i="3"/>
  <c r="D163" i="3"/>
  <c r="D65" i="3"/>
  <c r="D162" i="3"/>
  <c r="D64" i="3"/>
  <c r="D161" i="3"/>
  <c r="D63" i="3"/>
  <c r="D159" i="3"/>
  <c r="D61" i="3"/>
  <c r="D158" i="3"/>
  <c r="D60" i="3"/>
  <c r="D157" i="3"/>
  <c r="D59" i="3"/>
  <c r="D156" i="3"/>
  <c r="D58" i="3"/>
  <c r="D155" i="3"/>
  <c r="D57" i="3"/>
  <c r="D153" i="3"/>
  <c r="D55" i="3"/>
  <c r="D152" i="3"/>
  <c r="D54" i="3"/>
  <c r="D151" i="3"/>
  <c r="D53" i="3"/>
  <c r="D149" i="3"/>
  <c r="D51" i="3"/>
  <c r="D148" i="3"/>
  <c r="D50" i="3"/>
  <c r="D145" i="3"/>
  <c r="D47" i="3"/>
  <c r="D144" i="3"/>
  <c r="D46" i="3"/>
  <c r="D140" i="3"/>
  <c r="D42" i="3"/>
  <c r="D143" i="3"/>
  <c r="D45" i="3"/>
  <c r="D142" i="3"/>
  <c r="D44" i="3"/>
  <c r="D141" i="3"/>
  <c r="D43" i="3"/>
  <c r="D139" i="3"/>
  <c r="D41" i="3"/>
  <c r="D138" i="3"/>
  <c r="D40" i="3"/>
  <c r="D147" i="3"/>
  <c r="D49" i="3"/>
  <c r="D137" i="3"/>
  <c r="D39" i="3"/>
  <c r="D136" i="3"/>
  <c r="D38" i="3"/>
  <c r="D135" i="3"/>
  <c r="D37" i="3"/>
  <c r="D134" i="3"/>
  <c r="D36" i="3"/>
  <c r="D133" i="3"/>
  <c r="D35" i="3"/>
  <c r="D132" i="3"/>
  <c r="D34" i="3"/>
  <c r="D131" i="3"/>
  <c r="D33" i="3"/>
  <c r="D130" i="3"/>
  <c r="D32" i="3"/>
  <c r="D129" i="3"/>
  <c r="D31" i="3"/>
  <c r="D127" i="3"/>
  <c r="D29" i="3"/>
  <c r="D150" i="3"/>
  <c r="D52" i="3"/>
  <c r="D126" i="3"/>
  <c r="D28" i="3"/>
  <c r="D125" i="3"/>
  <c r="D27" i="3"/>
  <c r="D124" i="3"/>
  <c r="D26" i="3"/>
  <c r="D123" i="3"/>
  <c r="D25" i="3"/>
  <c r="D122" i="3"/>
  <c r="D24" i="3"/>
  <c r="D121" i="3"/>
  <c r="D23" i="3"/>
  <c r="D120" i="3"/>
  <c r="D22" i="3"/>
  <c r="D160" i="3"/>
  <c r="D62" i="3"/>
  <c r="D119" i="3"/>
  <c r="D21" i="3"/>
  <c r="D118" i="3"/>
  <c r="D20" i="3"/>
  <c r="D117" i="3"/>
  <c r="D19" i="3"/>
  <c r="D116" i="3"/>
  <c r="D18" i="3"/>
  <c r="D115" i="3"/>
  <c r="D17" i="3"/>
  <c r="D114" i="3"/>
  <c r="D16" i="3"/>
  <c r="D113" i="3"/>
  <c r="D15" i="3"/>
  <c r="D112" i="3"/>
  <c r="D14" i="3"/>
  <c r="D111" i="3"/>
  <c r="D13" i="3"/>
  <c r="D110" i="3"/>
  <c r="D12" i="3"/>
  <c r="D109" i="3"/>
  <c r="D11" i="3"/>
  <c r="D108" i="3"/>
  <c r="D10" i="3"/>
  <c r="D107" i="3"/>
  <c r="D9" i="3"/>
  <c r="D106" i="3"/>
  <c r="D8" i="3"/>
  <c r="D105" i="3"/>
  <c r="D7" i="3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2" i="2"/>
  <c r="D181" i="2"/>
  <c r="D180" i="2"/>
  <c r="D179" i="2"/>
  <c r="D178" i="2"/>
  <c r="D177" i="2"/>
  <c r="D176" i="2"/>
  <c r="D175" i="2"/>
  <c r="D154" i="2"/>
  <c r="D174" i="2"/>
  <c r="D173" i="2"/>
  <c r="D172" i="2"/>
  <c r="D183" i="2"/>
  <c r="D171" i="2"/>
  <c r="D170" i="2"/>
  <c r="D169" i="2"/>
  <c r="D168" i="2"/>
  <c r="D167" i="2"/>
  <c r="D128" i="2"/>
  <c r="D166" i="2"/>
  <c r="D165" i="2"/>
  <c r="D164" i="2"/>
  <c r="D163" i="2"/>
  <c r="D162" i="2"/>
  <c r="D161" i="2"/>
  <c r="D159" i="2"/>
  <c r="D158" i="2"/>
  <c r="D157" i="2"/>
  <c r="D156" i="2"/>
  <c r="D155" i="2"/>
  <c r="D153" i="2"/>
  <c r="D152" i="2"/>
  <c r="D151" i="2"/>
  <c r="D149" i="2"/>
  <c r="D148" i="2"/>
  <c r="D145" i="2"/>
  <c r="D144" i="2"/>
  <c r="D140" i="2"/>
  <c r="D143" i="2"/>
  <c r="D142" i="2"/>
  <c r="D141" i="2"/>
  <c r="D139" i="2"/>
  <c r="D138" i="2"/>
  <c r="D147" i="2"/>
  <c r="D137" i="2"/>
  <c r="D136" i="2"/>
  <c r="D135" i="2"/>
  <c r="D134" i="2"/>
  <c r="D133" i="2"/>
  <c r="D132" i="2"/>
  <c r="D131" i="2"/>
  <c r="D130" i="2"/>
  <c r="D129" i="2"/>
  <c r="D127" i="2"/>
  <c r="D150" i="2"/>
  <c r="D126" i="2"/>
  <c r="D125" i="2"/>
  <c r="D124" i="2"/>
  <c r="D123" i="2"/>
  <c r="D122" i="2"/>
  <c r="D121" i="2"/>
  <c r="D120" i="2"/>
  <c r="D16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4" i="2"/>
  <c r="D83" i="2"/>
  <c r="D82" i="2"/>
  <c r="D81" i="2"/>
  <c r="D80" i="2"/>
  <c r="D79" i="2"/>
  <c r="D78" i="2"/>
  <c r="D77" i="2"/>
  <c r="D56" i="2"/>
  <c r="D76" i="2"/>
  <c r="D75" i="2"/>
  <c r="D74" i="2"/>
  <c r="D85" i="2"/>
  <c r="D73" i="2"/>
  <c r="D72" i="2"/>
  <c r="D71" i="2"/>
  <c r="D70" i="2"/>
  <c r="D69" i="2"/>
  <c r="D30" i="2"/>
  <c r="D68" i="2"/>
  <c r="D67" i="2"/>
  <c r="D66" i="2"/>
  <c r="D65" i="2"/>
  <c r="D64" i="2"/>
  <c r="D63" i="2"/>
  <c r="D61" i="2"/>
  <c r="D60" i="2"/>
  <c r="D59" i="2"/>
  <c r="D58" i="2"/>
  <c r="D57" i="2"/>
  <c r="D55" i="2"/>
  <c r="D54" i="2"/>
  <c r="D53" i="2"/>
  <c r="D51" i="2"/>
  <c r="D50" i="2"/>
  <c r="D47" i="2"/>
  <c r="D46" i="2"/>
  <c r="D42" i="2"/>
  <c r="D45" i="2"/>
  <c r="D44" i="2"/>
  <c r="D43" i="2"/>
  <c r="D41" i="2"/>
  <c r="D40" i="2"/>
  <c r="D49" i="2"/>
  <c r="D39" i="2"/>
  <c r="D38" i="2"/>
  <c r="D37" i="2"/>
  <c r="D36" i="2"/>
  <c r="D35" i="2"/>
  <c r="D34" i="2"/>
  <c r="D33" i="2"/>
  <c r="D32" i="2"/>
  <c r="D31" i="2"/>
  <c r="D29" i="2"/>
  <c r="D52" i="2"/>
  <c r="D28" i="2"/>
  <c r="D27" i="2"/>
  <c r="D26" i="2"/>
  <c r="D25" i="2"/>
  <c r="D24" i="2"/>
  <c r="D23" i="2"/>
  <c r="D22" i="2"/>
  <c r="D6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H5" i="5"/>
  <c r="H5" i="4"/>
  <c r="H5" i="2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6" i="1"/>
  <c r="C24" i="1"/>
  <c r="C25" i="1"/>
  <c r="C72" i="1"/>
  <c r="C27" i="1"/>
  <c r="C28" i="1"/>
  <c r="C29" i="1"/>
  <c r="C30" i="1"/>
  <c r="C31" i="1"/>
  <c r="C32" i="1"/>
  <c r="C33" i="1"/>
  <c r="C60" i="1"/>
  <c r="C34" i="1"/>
  <c r="C36" i="1"/>
  <c r="C37" i="1"/>
  <c r="C38" i="1"/>
  <c r="C39" i="1"/>
  <c r="C40" i="1"/>
  <c r="C41" i="1"/>
  <c r="C42" i="1"/>
  <c r="C43" i="1"/>
  <c r="C44" i="1"/>
  <c r="C45" i="1"/>
  <c r="C46" i="1"/>
  <c r="C57" i="1"/>
  <c r="C47" i="1"/>
  <c r="C48" i="1"/>
  <c r="C49" i="1"/>
  <c r="C51" i="1"/>
  <c r="C52" i="1"/>
  <c r="C53" i="1"/>
  <c r="C50" i="1"/>
  <c r="C54" i="1"/>
  <c r="C55" i="1"/>
  <c r="C58" i="1"/>
  <c r="C59" i="1"/>
  <c r="C61" i="1"/>
  <c r="C62" i="1"/>
  <c r="C63" i="1"/>
  <c r="C64" i="1"/>
  <c r="C66" i="1"/>
  <c r="C67" i="1"/>
  <c r="C68" i="1"/>
  <c r="C69" i="1"/>
  <c r="C70" i="1"/>
  <c r="C71" i="1"/>
  <c r="C73" i="1"/>
  <c r="C74" i="1"/>
  <c r="C75" i="1"/>
  <c r="C76" i="1"/>
  <c r="C77" i="1"/>
  <c r="C78" i="1"/>
  <c r="C79" i="1"/>
  <c r="C35" i="1"/>
  <c r="C80" i="1"/>
  <c r="C81" i="1"/>
  <c r="C82" i="1"/>
  <c r="C83" i="1"/>
  <c r="C84" i="1"/>
  <c r="C98" i="1"/>
  <c r="C85" i="1"/>
  <c r="C86" i="1"/>
  <c r="C87" i="1"/>
  <c r="C88" i="1"/>
  <c r="C65" i="1"/>
  <c r="C89" i="1"/>
  <c r="C91" i="1"/>
  <c r="C90" i="1"/>
  <c r="C92" i="1"/>
  <c r="C93" i="1"/>
  <c r="C94" i="1"/>
  <c r="C95" i="1"/>
  <c r="C96" i="1"/>
  <c r="C97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9" i="1"/>
  <c r="C121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22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8" i="1"/>
  <c r="C159" i="1"/>
  <c r="C7" i="1"/>
  <c r="Q103" i="4" l="1"/>
  <c r="R2" i="5"/>
  <c r="Q2" i="5"/>
  <c r="P2" i="5"/>
  <c r="O2" i="5"/>
  <c r="N2" i="5"/>
  <c r="M2" i="5"/>
  <c r="L2" i="5"/>
  <c r="K2" i="5"/>
  <c r="J2" i="5"/>
  <c r="I2" i="5"/>
  <c r="R1" i="5"/>
  <c r="Q1" i="5"/>
  <c r="P1" i="5"/>
  <c r="O1" i="5"/>
  <c r="N1" i="5"/>
  <c r="M1" i="5"/>
  <c r="L1" i="5"/>
  <c r="K1" i="5"/>
  <c r="J1" i="5"/>
  <c r="I1" i="5"/>
  <c r="O2" i="4"/>
  <c r="N2" i="4"/>
  <c r="M2" i="4"/>
  <c r="L2" i="4"/>
  <c r="K2" i="4"/>
  <c r="J2" i="4"/>
  <c r="I2" i="4"/>
  <c r="O1" i="4"/>
  <c r="N1" i="4"/>
  <c r="M1" i="4"/>
  <c r="L1" i="4"/>
  <c r="K1" i="4"/>
  <c r="J1" i="4"/>
  <c r="I1" i="4"/>
  <c r="R2" i="3"/>
  <c r="Q2" i="3"/>
  <c r="P2" i="3"/>
  <c r="O2" i="3"/>
  <c r="N2" i="3"/>
  <c r="M2" i="3"/>
  <c r="L2" i="3"/>
  <c r="K2" i="3"/>
  <c r="J2" i="3"/>
  <c r="I2" i="3"/>
  <c r="R1" i="3"/>
  <c r="Q1" i="3"/>
  <c r="P1" i="3"/>
  <c r="O1" i="3"/>
  <c r="N1" i="3"/>
  <c r="M1" i="3"/>
  <c r="L1" i="3"/>
  <c r="K1" i="3"/>
  <c r="J1" i="3"/>
  <c r="I1" i="3"/>
  <c r="I1" i="2"/>
  <c r="J1" i="2"/>
  <c r="K1" i="2"/>
  <c r="L1" i="2"/>
  <c r="M1" i="2"/>
  <c r="N1" i="2"/>
  <c r="O1" i="2"/>
  <c r="P1" i="2"/>
  <c r="Q1" i="2"/>
  <c r="I2" i="2"/>
  <c r="J2" i="2"/>
  <c r="K2" i="2"/>
  <c r="L2" i="2"/>
  <c r="M2" i="2"/>
  <c r="N2" i="2"/>
  <c r="O2" i="2"/>
  <c r="P2" i="2"/>
  <c r="Q2" i="2"/>
  <c r="C205" i="5"/>
  <c r="E205" i="5"/>
  <c r="C205" i="3"/>
  <c r="E205" i="3"/>
  <c r="C205" i="2"/>
  <c r="E205" i="2"/>
  <c r="R2" i="2"/>
  <c r="R1" i="2"/>
  <c r="B144" i="13"/>
  <c r="B143" i="13"/>
  <c r="B140" i="13"/>
  <c r="B138" i="13"/>
  <c r="B136" i="13"/>
  <c r="B130" i="13"/>
  <c r="B119" i="13"/>
  <c r="B7" i="13"/>
  <c r="B8" i="13"/>
  <c r="B9" i="13"/>
  <c r="B10" i="13"/>
  <c r="B11" i="13"/>
  <c r="B12" i="13"/>
  <c r="B13" i="13"/>
  <c r="B14" i="13"/>
  <c r="B15" i="13"/>
  <c r="B16" i="13"/>
  <c r="B17" i="13"/>
  <c r="B18" i="13"/>
  <c r="B19" i="13"/>
  <c r="B20" i="13"/>
  <c r="B21" i="13"/>
  <c r="B22" i="13"/>
  <c r="B23" i="13"/>
  <c r="B24" i="13"/>
  <c r="B25" i="13"/>
  <c r="B26" i="13"/>
  <c r="B27" i="13"/>
  <c r="B28" i="13"/>
  <c r="B29" i="13"/>
  <c r="B30" i="13"/>
  <c r="B31" i="13"/>
  <c r="B32" i="13"/>
  <c r="B33" i="13"/>
  <c r="B34" i="13"/>
  <c r="B35" i="13"/>
  <c r="B36" i="13"/>
  <c r="B37" i="13"/>
  <c r="B38" i="13"/>
  <c r="B39" i="13"/>
  <c r="B40" i="13"/>
  <c r="B41" i="13"/>
  <c r="B42" i="13"/>
  <c r="B43" i="13"/>
  <c r="B44" i="13"/>
  <c r="B45" i="13"/>
  <c r="B47" i="13"/>
  <c r="B48" i="13"/>
  <c r="B49" i="13"/>
  <c r="B50" i="13"/>
  <c r="B51" i="13"/>
  <c r="B52" i="13"/>
  <c r="B53" i="13"/>
  <c r="B54" i="13"/>
  <c r="B55" i="13"/>
  <c r="B56" i="13"/>
  <c r="B58" i="13"/>
  <c r="B59" i="13"/>
  <c r="B60" i="13"/>
  <c r="B61" i="13"/>
  <c r="B62" i="13"/>
  <c r="B63" i="13"/>
  <c r="B65" i="13"/>
  <c r="B66" i="13"/>
  <c r="B67" i="13"/>
  <c r="B68" i="13"/>
  <c r="B69" i="13"/>
  <c r="B70" i="13"/>
  <c r="B71" i="13"/>
  <c r="B72" i="13"/>
  <c r="B73" i="13"/>
  <c r="B74" i="13"/>
  <c r="B75" i="13"/>
  <c r="B76" i="13"/>
  <c r="B77" i="13"/>
  <c r="B78" i="13"/>
  <c r="B79" i="13"/>
  <c r="B80" i="13"/>
  <c r="B81" i="13"/>
  <c r="B82" i="13"/>
  <c r="B83" i="13"/>
  <c r="B84" i="13"/>
  <c r="B85" i="13"/>
  <c r="B86" i="13"/>
  <c r="B87" i="13"/>
  <c r="B88" i="13"/>
  <c r="B89" i="13"/>
  <c r="B90" i="13"/>
  <c r="B91" i="13"/>
  <c r="B92" i="13"/>
  <c r="B93" i="13"/>
  <c r="B94" i="13"/>
  <c r="B95" i="13"/>
  <c r="B96" i="13"/>
  <c r="B97" i="13"/>
  <c r="B98" i="13"/>
  <c r="B99" i="13"/>
  <c r="B100" i="13"/>
  <c r="B101" i="13"/>
  <c r="B102" i="13"/>
  <c r="B103" i="13"/>
  <c r="B104" i="13"/>
  <c r="B105" i="13"/>
  <c r="B106" i="13"/>
  <c r="B107" i="13"/>
  <c r="B108" i="13"/>
  <c r="B109" i="13"/>
  <c r="B110" i="13"/>
  <c r="B111" i="13"/>
  <c r="B112" i="13"/>
  <c r="B113" i="13"/>
  <c r="B114" i="13"/>
  <c r="B115" i="13"/>
  <c r="B116" i="13"/>
  <c r="B117" i="13"/>
  <c r="B6" i="13"/>
  <c r="D6" i="13"/>
  <c r="D155" i="13"/>
  <c r="D154" i="13"/>
  <c r="D153" i="13"/>
  <c r="D152" i="13"/>
  <c r="D151" i="13"/>
  <c r="D150" i="13"/>
  <c r="D149" i="13"/>
  <c r="D148" i="13"/>
  <c r="D147" i="13"/>
  <c r="D146" i="13"/>
  <c r="D89" i="13"/>
  <c r="D145" i="13"/>
  <c r="D144" i="13"/>
  <c r="D143" i="13"/>
  <c r="D142" i="13"/>
  <c r="D141" i="13"/>
  <c r="D140" i="13"/>
  <c r="D139" i="13"/>
  <c r="D138" i="13"/>
  <c r="D137" i="13"/>
  <c r="D136" i="13"/>
  <c r="D135" i="13"/>
  <c r="D134" i="13"/>
  <c r="D133" i="13"/>
  <c r="D132" i="13"/>
  <c r="D131" i="13"/>
  <c r="D130" i="13"/>
  <c r="D129" i="13"/>
  <c r="D128" i="13"/>
  <c r="D127" i="13"/>
  <c r="D126" i="13"/>
  <c r="D125" i="13"/>
  <c r="D124" i="13"/>
  <c r="D123" i="13"/>
  <c r="D122" i="13"/>
  <c r="D119" i="13"/>
  <c r="D117" i="13"/>
  <c r="D116" i="13"/>
  <c r="D115" i="13"/>
  <c r="D114" i="13"/>
  <c r="D113" i="13"/>
  <c r="D112" i="13"/>
  <c r="D111" i="13"/>
  <c r="D110" i="13"/>
  <c r="D109" i="13"/>
  <c r="D108" i="13"/>
  <c r="D107" i="13"/>
  <c r="D106" i="13"/>
  <c r="D105" i="13"/>
  <c r="D104" i="13"/>
  <c r="D103" i="13"/>
  <c r="D102" i="13"/>
  <c r="D101" i="13"/>
  <c r="D100" i="13"/>
  <c r="D99" i="13"/>
  <c r="D98" i="13"/>
  <c r="D97" i="13"/>
  <c r="D96" i="13"/>
  <c r="D95" i="13"/>
  <c r="D94" i="13"/>
  <c r="D93" i="13"/>
  <c r="D92" i="13"/>
  <c r="D91" i="13"/>
  <c r="D90" i="13"/>
  <c r="D88" i="13"/>
  <c r="D87" i="13"/>
  <c r="D86" i="13"/>
  <c r="D85" i="13"/>
  <c r="D84" i="13"/>
  <c r="D83" i="13"/>
  <c r="D82" i="13"/>
  <c r="D81" i="13"/>
  <c r="D80" i="13"/>
  <c r="D79" i="13"/>
  <c r="D78" i="13"/>
  <c r="D77" i="13"/>
  <c r="D76" i="13"/>
  <c r="D75" i="13"/>
  <c r="D74" i="13"/>
  <c r="D73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AE159" i="13"/>
  <c r="AD159" i="13"/>
  <c r="AC159" i="13"/>
  <c r="AB159" i="13"/>
  <c r="AA159" i="13"/>
  <c r="Z159" i="13"/>
  <c r="Y159" i="13"/>
  <c r="X159" i="13"/>
  <c r="W159" i="13"/>
  <c r="V159" i="13"/>
  <c r="P159" i="13"/>
  <c r="O159" i="13"/>
  <c r="N159" i="13"/>
  <c r="M159" i="13"/>
  <c r="L159" i="13"/>
  <c r="K159" i="13"/>
  <c r="J159" i="13"/>
  <c r="I159" i="13"/>
  <c r="H159" i="13"/>
  <c r="G159" i="13"/>
  <c r="E122" i="13"/>
  <c r="U155" i="13"/>
  <c r="U154" i="13"/>
  <c r="U153" i="13"/>
  <c r="U152" i="13"/>
  <c r="U151" i="13"/>
  <c r="U150" i="13"/>
  <c r="U149" i="13"/>
  <c r="U148" i="13"/>
  <c r="U147" i="13"/>
  <c r="U146" i="13"/>
  <c r="U89" i="13"/>
  <c r="U145" i="13"/>
  <c r="U144" i="13"/>
  <c r="U143" i="13"/>
  <c r="U142" i="13"/>
  <c r="U141" i="13"/>
  <c r="U140" i="13"/>
  <c r="U139" i="13"/>
  <c r="U138" i="13"/>
  <c r="U137" i="13"/>
  <c r="U136" i="13"/>
  <c r="U135" i="13"/>
  <c r="U134" i="13"/>
  <c r="U133" i="13"/>
  <c r="U132" i="13"/>
  <c r="U131" i="13"/>
  <c r="U130" i="13"/>
  <c r="U129" i="13"/>
  <c r="U128" i="13"/>
  <c r="U127" i="13"/>
  <c r="U126" i="13"/>
  <c r="U125" i="13"/>
  <c r="U124" i="13"/>
  <c r="U123" i="13"/>
  <c r="U122" i="13"/>
  <c r="G3" i="13"/>
  <c r="E89" i="13"/>
  <c r="F155" i="13"/>
  <c r="F154" i="13"/>
  <c r="F153" i="13"/>
  <c r="F152" i="13"/>
  <c r="F151" i="13"/>
  <c r="F150" i="13"/>
  <c r="F149" i="13"/>
  <c r="F148" i="13"/>
  <c r="F147" i="13"/>
  <c r="F146" i="13"/>
  <c r="F89" i="13"/>
  <c r="F145" i="13"/>
  <c r="F144" i="13"/>
  <c r="F143" i="13"/>
  <c r="F142" i="13"/>
  <c r="F141" i="13"/>
  <c r="F140" i="13"/>
  <c r="F139" i="13"/>
  <c r="F138" i="13"/>
  <c r="F137" i="13"/>
  <c r="F136" i="13"/>
  <c r="F135" i="13"/>
  <c r="F134" i="13"/>
  <c r="F133" i="13"/>
  <c r="F132" i="13"/>
  <c r="F131" i="13"/>
  <c r="F130" i="13"/>
  <c r="F129" i="13"/>
  <c r="F128" i="13"/>
  <c r="F127" i="13"/>
  <c r="F126" i="13"/>
  <c r="F125" i="13"/>
  <c r="F124" i="13"/>
  <c r="F123" i="13"/>
  <c r="F122" i="13"/>
  <c r="E134" i="13"/>
  <c r="E138" i="13"/>
  <c r="E126" i="13"/>
  <c r="E137" i="13"/>
  <c r="E136" i="13"/>
  <c r="E125" i="13"/>
  <c r="E142" i="13"/>
  <c r="E133" i="13"/>
  <c r="E124" i="13"/>
  <c r="E146" i="13"/>
  <c r="E128" i="13"/>
  <c r="E131" i="13"/>
  <c r="E148" i="13"/>
  <c r="E135" i="13"/>
  <c r="E149" i="13"/>
  <c r="E127" i="13"/>
  <c r="E144" i="13"/>
  <c r="E147" i="13"/>
  <c r="E141" i="13"/>
  <c r="E129" i="13"/>
  <c r="E130" i="13"/>
  <c r="E145" i="13"/>
  <c r="E123" i="13"/>
  <c r="E153" i="13"/>
  <c r="E132" i="13"/>
  <c r="E139" i="13"/>
  <c r="E152" i="13"/>
  <c r="E150" i="13"/>
  <c r="E151" i="13"/>
  <c r="E155" i="13"/>
  <c r="E154" i="13"/>
  <c r="E143" i="13"/>
  <c r="E140" i="13"/>
  <c r="C134" i="13"/>
  <c r="C138" i="13"/>
  <c r="C126" i="13"/>
  <c r="C137" i="13"/>
  <c r="C136" i="13"/>
  <c r="C125" i="13"/>
  <c r="C142" i="13"/>
  <c r="C133" i="13"/>
  <c r="C124" i="13"/>
  <c r="C146" i="13"/>
  <c r="C89" i="13"/>
  <c r="C128" i="13"/>
  <c r="C131" i="13"/>
  <c r="C148" i="13"/>
  <c r="C135" i="13"/>
  <c r="C149" i="13"/>
  <c r="C127" i="13"/>
  <c r="C144" i="13"/>
  <c r="C147" i="13"/>
  <c r="C141" i="13"/>
  <c r="C129" i="13"/>
  <c r="C130" i="13"/>
  <c r="C145" i="13"/>
  <c r="C123" i="13"/>
  <c r="C122" i="13"/>
  <c r="C153" i="13"/>
  <c r="C132" i="13"/>
  <c r="C139" i="13"/>
  <c r="C152" i="13"/>
  <c r="C150" i="13"/>
  <c r="C151" i="13"/>
  <c r="C155" i="13"/>
  <c r="C154" i="13"/>
  <c r="C143" i="13"/>
  <c r="C140" i="13"/>
  <c r="K3" i="1"/>
  <c r="K2" i="1"/>
  <c r="O3" i="5" l="1"/>
  <c r="I3" i="5"/>
  <c r="R3" i="5"/>
  <c r="M3" i="5"/>
  <c r="N3" i="4"/>
  <c r="M3" i="4"/>
  <c r="K3" i="5"/>
  <c r="P3" i="5"/>
  <c r="J3" i="5"/>
  <c r="N3" i="5"/>
  <c r="J3" i="4"/>
  <c r="K3" i="4"/>
  <c r="Q3" i="3"/>
  <c r="Q3" i="5"/>
  <c r="O3" i="4"/>
  <c r="H205" i="3"/>
  <c r="G205" i="3"/>
  <c r="M3" i="3"/>
  <c r="N3" i="3"/>
  <c r="I3" i="3"/>
  <c r="J3" i="3"/>
  <c r="O3" i="3"/>
  <c r="P3" i="3"/>
  <c r="O3" i="2"/>
  <c r="N3" i="2"/>
  <c r="M3" i="2"/>
  <c r="R3" i="2"/>
  <c r="P3" i="2"/>
  <c r="K3" i="2"/>
  <c r="F205" i="5"/>
  <c r="F205" i="3"/>
  <c r="J3" i="2"/>
  <c r="I3" i="2"/>
  <c r="L3" i="5"/>
  <c r="L3" i="4"/>
  <c r="L3" i="3"/>
  <c r="L3" i="2"/>
  <c r="I3" i="4"/>
  <c r="K3" i="3"/>
  <c r="R3" i="3"/>
  <c r="Q3" i="2"/>
  <c r="K4" i="1"/>
  <c r="M2" i="1"/>
  <c r="M3" i="1"/>
  <c r="L2" i="1"/>
  <c r="L3" i="1"/>
  <c r="F7" i="3"/>
  <c r="F7" i="4"/>
  <c r="F7" i="5"/>
  <c r="E202" i="3"/>
  <c r="E104" i="3"/>
  <c r="E201" i="3"/>
  <c r="E103" i="3"/>
  <c r="E200" i="3"/>
  <c r="E102" i="3"/>
  <c r="F102" i="3" s="1"/>
  <c r="E199" i="3"/>
  <c r="E101" i="3"/>
  <c r="E198" i="3"/>
  <c r="E100" i="3"/>
  <c r="E197" i="3"/>
  <c r="E99" i="3"/>
  <c r="E196" i="3"/>
  <c r="E98" i="3"/>
  <c r="F98" i="3" s="1"/>
  <c r="E195" i="3"/>
  <c r="E97" i="3"/>
  <c r="E194" i="3"/>
  <c r="E96" i="3"/>
  <c r="E193" i="3"/>
  <c r="E95" i="3"/>
  <c r="E192" i="3"/>
  <c r="E94" i="3"/>
  <c r="F94" i="3" s="1"/>
  <c r="E191" i="3"/>
  <c r="E93" i="3"/>
  <c r="E190" i="3"/>
  <c r="E92" i="3"/>
  <c r="E189" i="3"/>
  <c r="E91" i="3"/>
  <c r="E188" i="3"/>
  <c r="E90" i="3"/>
  <c r="F90" i="3" s="1"/>
  <c r="E187" i="3"/>
  <c r="E89" i="3"/>
  <c r="E186" i="3"/>
  <c r="E88" i="3"/>
  <c r="E185" i="3"/>
  <c r="E87" i="3"/>
  <c r="E184" i="3"/>
  <c r="E86" i="3"/>
  <c r="F86" i="3" s="1"/>
  <c r="E182" i="3"/>
  <c r="E84" i="3"/>
  <c r="E181" i="3"/>
  <c r="E83" i="3"/>
  <c r="E180" i="3"/>
  <c r="E82" i="3"/>
  <c r="E179" i="3"/>
  <c r="E81" i="3"/>
  <c r="F81" i="3" s="1"/>
  <c r="E178" i="3"/>
  <c r="E80" i="3"/>
  <c r="E177" i="3"/>
  <c r="E79" i="3"/>
  <c r="E176" i="3"/>
  <c r="E78" i="3"/>
  <c r="E175" i="3"/>
  <c r="F175" i="3" s="1"/>
  <c r="E77" i="3"/>
  <c r="E154" i="3"/>
  <c r="E56" i="3"/>
  <c r="E174" i="3"/>
  <c r="E76" i="3"/>
  <c r="E173" i="3"/>
  <c r="E75" i="3"/>
  <c r="E172" i="3"/>
  <c r="E74" i="3"/>
  <c r="F74" i="3" s="1"/>
  <c r="E183" i="3"/>
  <c r="E85" i="3"/>
  <c r="E171" i="3"/>
  <c r="E73" i="3"/>
  <c r="E170" i="3"/>
  <c r="E72" i="3"/>
  <c r="E169" i="3"/>
  <c r="F169" i="3" s="1"/>
  <c r="E71" i="3"/>
  <c r="F71" i="3" s="1"/>
  <c r="E168" i="3"/>
  <c r="E70" i="3"/>
  <c r="E167" i="3"/>
  <c r="E69" i="3"/>
  <c r="E128" i="3"/>
  <c r="E30" i="3"/>
  <c r="E166" i="3"/>
  <c r="E68" i="3"/>
  <c r="F68" i="3" s="1"/>
  <c r="E165" i="3"/>
  <c r="E67" i="3"/>
  <c r="E164" i="3"/>
  <c r="E66" i="3"/>
  <c r="E163" i="3"/>
  <c r="E65" i="3"/>
  <c r="E162" i="3"/>
  <c r="E64" i="3"/>
  <c r="F64" i="3" s="1"/>
  <c r="E161" i="3"/>
  <c r="E63" i="3"/>
  <c r="E159" i="3"/>
  <c r="E61" i="3"/>
  <c r="E158" i="3"/>
  <c r="E60" i="3"/>
  <c r="E157" i="3"/>
  <c r="E59" i="3"/>
  <c r="F59" i="3" s="1"/>
  <c r="E156" i="3"/>
  <c r="E58" i="3"/>
  <c r="E155" i="3"/>
  <c r="E57" i="3"/>
  <c r="E153" i="3"/>
  <c r="E55" i="3"/>
  <c r="E152" i="3"/>
  <c r="E54" i="3"/>
  <c r="F54" i="3" s="1"/>
  <c r="E151" i="3"/>
  <c r="E53" i="3"/>
  <c r="E149" i="3"/>
  <c r="E51" i="3"/>
  <c r="E148" i="3"/>
  <c r="E50" i="3"/>
  <c r="E145" i="3"/>
  <c r="E47" i="3"/>
  <c r="F47" i="3" s="1"/>
  <c r="E144" i="3"/>
  <c r="E46" i="3"/>
  <c r="E42" i="3"/>
  <c r="E140" i="3"/>
  <c r="E206" i="3"/>
  <c r="E143" i="3"/>
  <c r="F143" i="3" s="1"/>
  <c r="E45" i="3"/>
  <c r="F45" i="3" s="1"/>
  <c r="E142" i="3"/>
  <c r="E44" i="3"/>
  <c r="E141" i="3"/>
  <c r="E43" i="3"/>
  <c r="E138" i="3"/>
  <c r="E40" i="3"/>
  <c r="E147" i="3"/>
  <c r="E49" i="3"/>
  <c r="F49" i="3" s="1"/>
  <c r="E137" i="3"/>
  <c r="E39" i="3"/>
  <c r="E136" i="3"/>
  <c r="E38" i="3"/>
  <c r="E135" i="3"/>
  <c r="E37" i="3"/>
  <c r="E134" i="3"/>
  <c r="E36" i="3"/>
  <c r="E133" i="3"/>
  <c r="E35" i="3"/>
  <c r="E132" i="3"/>
  <c r="E34" i="3"/>
  <c r="F34" i="3" s="1"/>
  <c r="E131" i="3"/>
  <c r="E33" i="3"/>
  <c r="E129" i="3"/>
  <c r="E31" i="3"/>
  <c r="E127" i="3"/>
  <c r="E29" i="3"/>
  <c r="E150" i="3"/>
  <c r="E52" i="3"/>
  <c r="F52" i="3" s="1"/>
  <c r="E126" i="3"/>
  <c r="E28" i="3"/>
  <c r="E125" i="3"/>
  <c r="E27" i="3"/>
  <c r="E124" i="3"/>
  <c r="E26" i="3"/>
  <c r="E123" i="3"/>
  <c r="E25" i="3"/>
  <c r="E122" i="3"/>
  <c r="E24" i="3"/>
  <c r="E121" i="3"/>
  <c r="E23" i="3"/>
  <c r="E160" i="3"/>
  <c r="E62" i="3"/>
  <c r="E119" i="3"/>
  <c r="E21" i="3"/>
  <c r="E139" i="3"/>
  <c r="E41" i="3"/>
  <c r="E130" i="3"/>
  <c r="E32" i="3"/>
  <c r="E118" i="3"/>
  <c r="E20" i="3"/>
  <c r="E120" i="3"/>
  <c r="E22" i="3"/>
  <c r="E117" i="3"/>
  <c r="E19" i="3"/>
  <c r="E116" i="3"/>
  <c r="F116" i="3" s="1"/>
  <c r="E18" i="3"/>
  <c r="E115" i="3"/>
  <c r="E17" i="3"/>
  <c r="E114" i="3"/>
  <c r="E16" i="3"/>
  <c r="E113" i="3"/>
  <c r="E15" i="3"/>
  <c r="E112" i="3"/>
  <c r="E14" i="3"/>
  <c r="E111" i="3"/>
  <c r="E13" i="3"/>
  <c r="E110" i="3"/>
  <c r="E12" i="3"/>
  <c r="E109" i="3"/>
  <c r="E11" i="3"/>
  <c r="E108" i="3"/>
  <c r="E10" i="3"/>
  <c r="E107" i="3"/>
  <c r="E9" i="3"/>
  <c r="E106" i="3"/>
  <c r="E8" i="3"/>
  <c r="E105" i="3"/>
  <c r="E202" i="4"/>
  <c r="E104" i="4"/>
  <c r="E201" i="4"/>
  <c r="E103" i="4"/>
  <c r="F103" i="4" s="1"/>
  <c r="E200" i="4"/>
  <c r="E102" i="4"/>
  <c r="F102" i="4" s="1"/>
  <c r="E199" i="4"/>
  <c r="E101" i="4"/>
  <c r="E198" i="4"/>
  <c r="E100" i="4"/>
  <c r="E197" i="4"/>
  <c r="E99" i="4"/>
  <c r="E196" i="4"/>
  <c r="E98" i="4"/>
  <c r="F98" i="4" s="1"/>
  <c r="E195" i="4"/>
  <c r="F195" i="4" s="1"/>
  <c r="E97" i="4"/>
  <c r="E194" i="4"/>
  <c r="E96" i="4"/>
  <c r="E193" i="4"/>
  <c r="E95" i="4"/>
  <c r="E192" i="4"/>
  <c r="F192" i="4" s="1"/>
  <c r="E94" i="4"/>
  <c r="F94" i="4" s="1"/>
  <c r="E191" i="4"/>
  <c r="F191" i="4" s="1"/>
  <c r="E93" i="4"/>
  <c r="E190" i="4"/>
  <c r="F190" i="4" s="1"/>
  <c r="E92" i="4"/>
  <c r="E189" i="4"/>
  <c r="E91" i="4"/>
  <c r="F91" i="4" s="1"/>
  <c r="E188" i="4"/>
  <c r="E90" i="4"/>
  <c r="F90" i="4" s="1"/>
  <c r="E187" i="4"/>
  <c r="E89" i="4"/>
  <c r="E186" i="4"/>
  <c r="F186" i="4" s="1"/>
  <c r="E88" i="4"/>
  <c r="F88" i="4" s="1"/>
  <c r="E185" i="4"/>
  <c r="F185" i="4" s="1"/>
  <c r="E87" i="4"/>
  <c r="F87" i="4" s="1"/>
  <c r="E184" i="4"/>
  <c r="E86" i="4"/>
  <c r="F86" i="4" s="1"/>
  <c r="E182" i="4"/>
  <c r="E84" i="4"/>
  <c r="E181" i="4"/>
  <c r="E83" i="4"/>
  <c r="E180" i="4"/>
  <c r="F180" i="4" s="1"/>
  <c r="E82" i="4"/>
  <c r="E179" i="4"/>
  <c r="E81" i="4"/>
  <c r="F81" i="4" s="1"/>
  <c r="E178" i="4"/>
  <c r="E80" i="4"/>
  <c r="E177" i="4"/>
  <c r="E79" i="4"/>
  <c r="F79" i="4" s="1"/>
  <c r="E176" i="4"/>
  <c r="F176" i="4" s="1"/>
  <c r="E78" i="4"/>
  <c r="E175" i="4"/>
  <c r="E77" i="4"/>
  <c r="F77" i="4" s="1"/>
  <c r="E154" i="4"/>
  <c r="E56" i="4"/>
  <c r="E174" i="4"/>
  <c r="E76" i="4"/>
  <c r="E173" i="4"/>
  <c r="E75" i="4"/>
  <c r="E172" i="4"/>
  <c r="F172" i="4" s="1"/>
  <c r="E74" i="4"/>
  <c r="F74" i="4" s="1"/>
  <c r="E183" i="4"/>
  <c r="E85" i="4"/>
  <c r="F85" i="4" s="1"/>
  <c r="E171" i="4"/>
  <c r="E73" i="4"/>
  <c r="E170" i="4"/>
  <c r="F170" i="4" s="1"/>
  <c r="E72" i="4"/>
  <c r="E169" i="4"/>
  <c r="E71" i="4"/>
  <c r="F71" i="4" s="1"/>
  <c r="E168" i="4"/>
  <c r="E70" i="4"/>
  <c r="E167" i="4"/>
  <c r="E69" i="4"/>
  <c r="E128" i="4"/>
  <c r="E30" i="4"/>
  <c r="F30" i="4" s="1"/>
  <c r="E166" i="4"/>
  <c r="E68" i="4"/>
  <c r="F68" i="4" s="1"/>
  <c r="E165" i="4"/>
  <c r="F165" i="4" s="1"/>
  <c r="E67" i="4"/>
  <c r="E164" i="4"/>
  <c r="E66" i="4"/>
  <c r="E163" i="4"/>
  <c r="E65" i="4"/>
  <c r="E162" i="4"/>
  <c r="F162" i="4" s="1"/>
  <c r="E64" i="4"/>
  <c r="F64" i="4" s="1"/>
  <c r="E161" i="4"/>
  <c r="E63" i="4"/>
  <c r="E159" i="4"/>
  <c r="E61" i="4"/>
  <c r="E158" i="4"/>
  <c r="F158" i="4" s="1"/>
  <c r="E60" i="4"/>
  <c r="E157" i="4"/>
  <c r="E59" i="4"/>
  <c r="F59" i="4" s="1"/>
  <c r="E156" i="4"/>
  <c r="E58" i="4"/>
  <c r="E155" i="4"/>
  <c r="E57" i="4"/>
  <c r="E153" i="4"/>
  <c r="E55" i="4"/>
  <c r="F55" i="4" s="1"/>
  <c r="E152" i="4"/>
  <c r="E54" i="4"/>
  <c r="F54" i="4" s="1"/>
  <c r="E151" i="4"/>
  <c r="E53" i="4"/>
  <c r="E149" i="4"/>
  <c r="E51" i="4"/>
  <c r="E148" i="4"/>
  <c r="F148" i="4" s="1"/>
  <c r="E50" i="4"/>
  <c r="F50" i="4" s="1"/>
  <c r="E145" i="4"/>
  <c r="E47" i="4"/>
  <c r="F47" i="4" s="1"/>
  <c r="E144" i="4"/>
  <c r="E46" i="4"/>
  <c r="E140" i="4"/>
  <c r="E42" i="4"/>
  <c r="E206" i="4"/>
  <c r="E205" i="4"/>
  <c r="E143" i="4"/>
  <c r="F143" i="4" s="1"/>
  <c r="E45" i="4"/>
  <c r="F45" i="4" s="1"/>
  <c r="E142" i="4"/>
  <c r="E44" i="4"/>
  <c r="E141" i="4"/>
  <c r="E43" i="4"/>
  <c r="E138" i="4"/>
  <c r="E40" i="4"/>
  <c r="E147" i="4"/>
  <c r="F147" i="4" s="1"/>
  <c r="E49" i="4"/>
  <c r="F49" i="4" s="1"/>
  <c r="E137" i="4"/>
  <c r="F137" i="4" s="1"/>
  <c r="E39" i="4"/>
  <c r="E136" i="4"/>
  <c r="E38" i="4"/>
  <c r="E135" i="4"/>
  <c r="E37" i="4"/>
  <c r="F37" i="4" s="1"/>
  <c r="E134" i="4"/>
  <c r="E36" i="4"/>
  <c r="E133" i="4"/>
  <c r="E35" i="4"/>
  <c r="E132" i="4"/>
  <c r="E34" i="4"/>
  <c r="F34" i="4" s="1"/>
  <c r="E131" i="4"/>
  <c r="F131" i="4" s="1"/>
  <c r="E33" i="4"/>
  <c r="E129" i="4"/>
  <c r="E31" i="4"/>
  <c r="E127" i="4"/>
  <c r="E29" i="4"/>
  <c r="E150" i="4"/>
  <c r="E52" i="4"/>
  <c r="F52" i="4" s="1"/>
  <c r="E126" i="4"/>
  <c r="E28" i="4"/>
  <c r="E125" i="4"/>
  <c r="E27" i="4"/>
  <c r="E124" i="4"/>
  <c r="E26" i="4"/>
  <c r="E123" i="4"/>
  <c r="F123" i="4" s="1"/>
  <c r="E25" i="4"/>
  <c r="E122" i="4"/>
  <c r="E24" i="4"/>
  <c r="E121" i="4"/>
  <c r="F121" i="4" s="1"/>
  <c r="E23" i="4"/>
  <c r="E160" i="4"/>
  <c r="E62" i="4"/>
  <c r="E119" i="4"/>
  <c r="F119" i="4" s="1"/>
  <c r="E21" i="4"/>
  <c r="E139" i="4"/>
  <c r="F139" i="4" s="1"/>
  <c r="E41" i="4"/>
  <c r="F41" i="4" s="1"/>
  <c r="E130" i="4"/>
  <c r="E32" i="4"/>
  <c r="E118" i="4"/>
  <c r="E20" i="4"/>
  <c r="E120" i="4"/>
  <c r="E22" i="4"/>
  <c r="E117" i="4"/>
  <c r="E19" i="4"/>
  <c r="E116" i="4"/>
  <c r="E18" i="4"/>
  <c r="F18" i="4" s="1"/>
  <c r="E115" i="4"/>
  <c r="F115" i="4" s="1"/>
  <c r="E17" i="4"/>
  <c r="F17" i="4" s="1"/>
  <c r="E114" i="4"/>
  <c r="E16" i="4"/>
  <c r="F16" i="4" s="1"/>
  <c r="E113" i="4"/>
  <c r="E15" i="4"/>
  <c r="E112" i="4"/>
  <c r="E14" i="4"/>
  <c r="F14" i="4" s="1"/>
  <c r="E111" i="4"/>
  <c r="E13" i="4"/>
  <c r="E110" i="4"/>
  <c r="E12" i="4"/>
  <c r="F12" i="4" s="1"/>
  <c r="E109" i="4"/>
  <c r="F109" i="4" s="1"/>
  <c r="E11" i="4"/>
  <c r="F11" i="4" s="1"/>
  <c r="E108" i="4"/>
  <c r="E10" i="4"/>
  <c r="F10" i="4" s="1"/>
  <c r="E107" i="4"/>
  <c r="E9" i="4"/>
  <c r="E106" i="4"/>
  <c r="E8" i="4"/>
  <c r="F8" i="4" s="1"/>
  <c r="E105" i="4"/>
  <c r="F105" i="4" s="1"/>
  <c r="E202" i="5"/>
  <c r="E104" i="5"/>
  <c r="E201" i="5"/>
  <c r="E103" i="5"/>
  <c r="E200" i="5"/>
  <c r="E102" i="5"/>
  <c r="E199" i="5"/>
  <c r="E101" i="5"/>
  <c r="E198" i="5"/>
  <c r="E100" i="5"/>
  <c r="E197" i="5"/>
  <c r="E99" i="5"/>
  <c r="E196" i="5"/>
  <c r="E98" i="5"/>
  <c r="E195" i="5"/>
  <c r="E97" i="5"/>
  <c r="E194" i="5"/>
  <c r="E96" i="5"/>
  <c r="E193" i="5"/>
  <c r="E95" i="5"/>
  <c r="E192" i="5"/>
  <c r="E94" i="5"/>
  <c r="E191" i="5"/>
  <c r="F191" i="5" s="1"/>
  <c r="E93" i="5"/>
  <c r="E190" i="5"/>
  <c r="F190" i="5" s="1"/>
  <c r="E92" i="5"/>
  <c r="E189" i="5"/>
  <c r="E91" i="5"/>
  <c r="E188" i="5"/>
  <c r="E90" i="5"/>
  <c r="E187" i="5"/>
  <c r="E89" i="5"/>
  <c r="F89" i="5" s="1"/>
  <c r="E186" i="5"/>
  <c r="F186" i="5" s="1"/>
  <c r="E88" i="5"/>
  <c r="E185" i="5"/>
  <c r="E87" i="5"/>
  <c r="E184" i="5"/>
  <c r="E86" i="5"/>
  <c r="E182" i="5"/>
  <c r="E84" i="5"/>
  <c r="E181" i="5"/>
  <c r="F181" i="5" s="1"/>
  <c r="E83" i="5"/>
  <c r="E180" i="5"/>
  <c r="E82" i="5"/>
  <c r="E179" i="5"/>
  <c r="E81" i="5"/>
  <c r="E178" i="5"/>
  <c r="E80" i="5"/>
  <c r="E177" i="5"/>
  <c r="F177" i="5" s="1"/>
  <c r="E79" i="5"/>
  <c r="E176" i="5"/>
  <c r="E78" i="5"/>
  <c r="F78" i="5" s="1"/>
  <c r="E175" i="5"/>
  <c r="E77" i="5"/>
  <c r="E154" i="5"/>
  <c r="F154" i="5" s="1"/>
  <c r="E56" i="5"/>
  <c r="E174" i="5"/>
  <c r="F174" i="5" s="1"/>
  <c r="E76" i="5"/>
  <c r="E173" i="5"/>
  <c r="E75" i="5"/>
  <c r="E172" i="5"/>
  <c r="E74" i="5"/>
  <c r="E183" i="5"/>
  <c r="E85" i="5"/>
  <c r="E171" i="5"/>
  <c r="F171" i="5" s="1"/>
  <c r="E73" i="5"/>
  <c r="E170" i="5"/>
  <c r="E72" i="5"/>
  <c r="F72" i="5" s="1"/>
  <c r="E169" i="5"/>
  <c r="E71" i="5"/>
  <c r="E168" i="5"/>
  <c r="F168" i="5" s="1"/>
  <c r="E70" i="5"/>
  <c r="E167" i="5"/>
  <c r="F167" i="5" s="1"/>
  <c r="E69" i="5"/>
  <c r="E128" i="5"/>
  <c r="E30" i="5"/>
  <c r="E166" i="5"/>
  <c r="E68" i="5"/>
  <c r="E165" i="5"/>
  <c r="E67" i="5"/>
  <c r="E164" i="5"/>
  <c r="F164" i="5" s="1"/>
  <c r="E66" i="5"/>
  <c r="E163" i="5"/>
  <c r="E65" i="5"/>
  <c r="E162" i="5"/>
  <c r="E64" i="5"/>
  <c r="E161" i="5"/>
  <c r="E63" i="5"/>
  <c r="E159" i="5"/>
  <c r="F159" i="5" s="1"/>
  <c r="E61" i="5"/>
  <c r="E158" i="5"/>
  <c r="E60" i="5"/>
  <c r="E157" i="5"/>
  <c r="E59" i="5"/>
  <c r="E156" i="5"/>
  <c r="E58" i="5"/>
  <c r="F58" i="5" s="1"/>
  <c r="E155" i="5"/>
  <c r="E57" i="5"/>
  <c r="E153" i="5"/>
  <c r="E55" i="5"/>
  <c r="F55" i="5" s="1"/>
  <c r="E152" i="5"/>
  <c r="E54" i="5"/>
  <c r="F54" i="5" s="1"/>
  <c r="E151" i="5"/>
  <c r="F151" i="5" s="1"/>
  <c r="E53" i="5"/>
  <c r="E149" i="5"/>
  <c r="F149" i="5" s="1"/>
  <c r="E51" i="5"/>
  <c r="E148" i="5"/>
  <c r="E50" i="5"/>
  <c r="E145" i="5"/>
  <c r="E47" i="5"/>
  <c r="E144" i="5"/>
  <c r="E46" i="5"/>
  <c r="F46" i="5" s="1"/>
  <c r="E42" i="5"/>
  <c r="F42" i="5" s="1"/>
  <c r="E140" i="5"/>
  <c r="E206" i="5"/>
  <c r="F206" i="5" s="1"/>
  <c r="E143" i="5"/>
  <c r="E45" i="5"/>
  <c r="F45" i="5" s="1"/>
  <c r="E142" i="5"/>
  <c r="E44" i="5"/>
  <c r="E141" i="5"/>
  <c r="E43" i="5"/>
  <c r="E138" i="5"/>
  <c r="E40" i="5"/>
  <c r="E147" i="5"/>
  <c r="F147" i="5" s="1"/>
  <c r="E49" i="5"/>
  <c r="E137" i="5"/>
  <c r="E39" i="5"/>
  <c r="E136" i="5"/>
  <c r="E38" i="5"/>
  <c r="E135" i="5"/>
  <c r="E37" i="5"/>
  <c r="F37" i="5" s="1"/>
  <c r="E134" i="5"/>
  <c r="F134" i="5" s="1"/>
  <c r="E36" i="5"/>
  <c r="F36" i="5" s="1"/>
  <c r="E133" i="5"/>
  <c r="E35" i="5"/>
  <c r="E132" i="5"/>
  <c r="E34" i="5"/>
  <c r="E131" i="5"/>
  <c r="E33" i="5"/>
  <c r="E129" i="5"/>
  <c r="E31" i="5"/>
  <c r="F31" i="5" s="1"/>
  <c r="E127" i="5"/>
  <c r="E29" i="5"/>
  <c r="F29" i="5" s="1"/>
  <c r="E150" i="5"/>
  <c r="F150" i="5" s="1"/>
  <c r="E52" i="5"/>
  <c r="E126" i="5"/>
  <c r="E28" i="5"/>
  <c r="E125" i="5"/>
  <c r="E27" i="5"/>
  <c r="E124" i="5"/>
  <c r="E26" i="5"/>
  <c r="E123" i="5"/>
  <c r="E25" i="5"/>
  <c r="E122" i="5"/>
  <c r="E24" i="5"/>
  <c r="E121" i="5"/>
  <c r="E23" i="5"/>
  <c r="E160" i="5"/>
  <c r="E62" i="5"/>
  <c r="F62" i="5" s="1"/>
  <c r="E119" i="5"/>
  <c r="F119" i="5" s="1"/>
  <c r="E21" i="5"/>
  <c r="E139" i="5"/>
  <c r="E41" i="5"/>
  <c r="E130" i="5"/>
  <c r="F130" i="5" s="1"/>
  <c r="E32" i="5"/>
  <c r="E118" i="5"/>
  <c r="F118" i="5" s="1"/>
  <c r="E20" i="5"/>
  <c r="E120" i="5"/>
  <c r="E22" i="5"/>
  <c r="E117" i="5"/>
  <c r="E19" i="5"/>
  <c r="F19" i="5" s="1"/>
  <c r="E116" i="5"/>
  <c r="F116" i="5" s="1"/>
  <c r="E18" i="5"/>
  <c r="E115" i="5"/>
  <c r="E17" i="5"/>
  <c r="E114" i="5"/>
  <c r="F114" i="5" s="1"/>
  <c r="E16" i="5"/>
  <c r="E113" i="5"/>
  <c r="E15" i="5"/>
  <c r="E112" i="5"/>
  <c r="E14" i="5"/>
  <c r="E111" i="5"/>
  <c r="E13" i="5"/>
  <c r="E110" i="5"/>
  <c r="F110" i="5" s="1"/>
  <c r="E12" i="5"/>
  <c r="E109" i="5"/>
  <c r="E11" i="5"/>
  <c r="F11" i="5" s="1"/>
  <c r="E108" i="5"/>
  <c r="E10" i="5"/>
  <c r="E107" i="5"/>
  <c r="E9" i="5"/>
  <c r="F9" i="5" s="1"/>
  <c r="E106" i="5"/>
  <c r="E8" i="5"/>
  <c r="E105" i="5"/>
  <c r="E202" i="2"/>
  <c r="E104" i="2"/>
  <c r="E201" i="2"/>
  <c r="E103" i="2"/>
  <c r="E200" i="2"/>
  <c r="E102" i="2"/>
  <c r="E199" i="2"/>
  <c r="E101" i="2"/>
  <c r="E198" i="2"/>
  <c r="E100" i="2"/>
  <c r="E197" i="2"/>
  <c r="E99" i="2"/>
  <c r="E196" i="2"/>
  <c r="E98" i="2"/>
  <c r="E195" i="2"/>
  <c r="E97" i="2"/>
  <c r="E194" i="2"/>
  <c r="E96" i="2"/>
  <c r="E193" i="2"/>
  <c r="E95" i="2"/>
  <c r="E192" i="2"/>
  <c r="E94" i="2"/>
  <c r="E191" i="2"/>
  <c r="E93" i="2"/>
  <c r="E190" i="2"/>
  <c r="E92" i="2"/>
  <c r="E189" i="2"/>
  <c r="E91" i="2"/>
  <c r="E188" i="2"/>
  <c r="E90" i="2"/>
  <c r="E187" i="2"/>
  <c r="E89" i="2"/>
  <c r="E186" i="2"/>
  <c r="E88" i="2"/>
  <c r="E185" i="2"/>
  <c r="E87" i="2"/>
  <c r="E184" i="2"/>
  <c r="E86" i="2"/>
  <c r="E182" i="2"/>
  <c r="E84" i="2"/>
  <c r="E181" i="2"/>
  <c r="E83" i="2"/>
  <c r="E180" i="2"/>
  <c r="E82" i="2"/>
  <c r="E179" i="2"/>
  <c r="E81" i="2"/>
  <c r="E178" i="2"/>
  <c r="E80" i="2"/>
  <c r="E177" i="2"/>
  <c r="E79" i="2"/>
  <c r="E176" i="2"/>
  <c r="E78" i="2"/>
  <c r="E175" i="2"/>
  <c r="E77" i="2"/>
  <c r="E154" i="2"/>
  <c r="E56" i="2"/>
  <c r="E174" i="2"/>
  <c r="E76" i="2"/>
  <c r="E173" i="2"/>
  <c r="E75" i="2"/>
  <c r="E172" i="2"/>
  <c r="E74" i="2"/>
  <c r="E183" i="2"/>
  <c r="E85" i="2"/>
  <c r="E171" i="2"/>
  <c r="E73" i="2"/>
  <c r="E170" i="2"/>
  <c r="E72" i="2"/>
  <c r="E169" i="2"/>
  <c r="E71" i="2"/>
  <c r="E168" i="2"/>
  <c r="E70" i="2"/>
  <c r="E167" i="2"/>
  <c r="E69" i="2"/>
  <c r="E128" i="2"/>
  <c r="E30" i="2"/>
  <c r="E166" i="2"/>
  <c r="E68" i="2"/>
  <c r="E165" i="2"/>
  <c r="E67" i="2"/>
  <c r="E164" i="2"/>
  <c r="E66" i="2"/>
  <c r="E163" i="2"/>
  <c r="E65" i="2"/>
  <c r="E162" i="2"/>
  <c r="E64" i="2"/>
  <c r="E161" i="2"/>
  <c r="E63" i="2"/>
  <c r="E159" i="2"/>
  <c r="E61" i="2"/>
  <c r="E158" i="2"/>
  <c r="E60" i="2"/>
  <c r="E157" i="2"/>
  <c r="E59" i="2"/>
  <c r="E156" i="2"/>
  <c r="E58" i="2"/>
  <c r="E155" i="2"/>
  <c r="E57" i="2"/>
  <c r="E153" i="2"/>
  <c r="E55" i="2"/>
  <c r="E152" i="2"/>
  <c r="E54" i="2"/>
  <c r="E151" i="2"/>
  <c r="E53" i="2"/>
  <c r="E149" i="2"/>
  <c r="E51" i="2"/>
  <c r="E148" i="2"/>
  <c r="E50" i="2"/>
  <c r="E145" i="2"/>
  <c r="E47" i="2"/>
  <c r="E144" i="2"/>
  <c r="E46" i="2"/>
  <c r="E42" i="2"/>
  <c r="E140" i="2"/>
  <c r="E206" i="2"/>
  <c r="E143" i="2"/>
  <c r="E45" i="2"/>
  <c r="E142" i="2"/>
  <c r="E44" i="2"/>
  <c r="E141" i="2"/>
  <c r="E43" i="2"/>
  <c r="E138" i="2"/>
  <c r="E40" i="2"/>
  <c r="E147" i="2"/>
  <c r="E49" i="2"/>
  <c r="E137" i="2"/>
  <c r="E39" i="2"/>
  <c r="E136" i="2"/>
  <c r="E38" i="2"/>
  <c r="E135" i="2"/>
  <c r="E37" i="2"/>
  <c r="E134" i="2"/>
  <c r="E36" i="2"/>
  <c r="E133" i="2"/>
  <c r="E35" i="2"/>
  <c r="E132" i="2"/>
  <c r="E34" i="2"/>
  <c r="E131" i="2"/>
  <c r="E33" i="2"/>
  <c r="E129" i="2"/>
  <c r="E31" i="2"/>
  <c r="E127" i="2"/>
  <c r="E29" i="2"/>
  <c r="E150" i="2"/>
  <c r="E52" i="2"/>
  <c r="E126" i="2"/>
  <c r="E28" i="2"/>
  <c r="E125" i="2"/>
  <c r="E27" i="2"/>
  <c r="E124" i="2"/>
  <c r="E26" i="2"/>
  <c r="E123" i="2"/>
  <c r="E25" i="2"/>
  <c r="E122" i="2"/>
  <c r="E24" i="2"/>
  <c r="E121" i="2"/>
  <c r="E23" i="2"/>
  <c r="E160" i="2"/>
  <c r="E62" i="2"/>
  <c r="E119" i="2"/>
  <c r="E21" i="2"/>
  <c r="E139" i="2"/>
  <c r="E41" i="2"/>
  <c r="E130" i="2"/>
  <c r="E32" i="2"/>
  <c r="E118" i="2"/>
  <c r="E20" i="2"/>
  <c r="E120" i="2"/>
  <c r="E22" i="2"/>
  <c r="E117" i="2"/>
  <c r="E19" i="2"/>
  <c r="E116" i="2"/>
  <c r="E18" i="2"/>
  <c r="E115" i="2"/>
  <c r="E17" i="2"/>
  <c r="E114" i="2"/>
  <c r="E16" i="2"/>
  <c r="E113" i="2"/>
  <c r="E15" i="2"/>
  <c r="E112" i="2"/>
  <c r="E14" i="2"/>
  <c r="E111" i="2"/>
  <c r="E13" i="2"/>
  <c r="E110" i="2"/>
  <c r="E12" i="2"/>
  <c r="E109" i="2"/>
  <c r="E11" i="2"/>
  <c r="E108" i="2"/>
  <c r="E10" i="2"/>
  <c r="E107" i="2"/>
  <c r="E9" i="2"/>
  <c r="E106" i="2"/>
  <c r="E8" i="2"/>
  <c r="E105" i="2"/>
  <c r="E7" i="3"/>
  <c r="E7" i="4"/>
  <c r="E7" i="5"/>
  <c r="E7" i="2"/>
  <c r="C202" i="3"/>
  <c r="C104" i="3"/>
  <c r="C201" i="3"/>
  <c r="C103" i="3"/>
  <c r="C200" i="3"/>
  <c r="C102" i="3"/>
  <c r="C199" i="3"/>
  <c r="C101" i="3"/>
  <c r="C198" i="3"/>
  <c r="C100" i="3"/>
  <c r="C197" i="3"/>
  <c r="C99" i="3"/>
  <c r="C196" i="3"/>
  <c r="C98" i="3"/>
  <c r="C195" i="3"/>
  <c r="C97" i="3"/>
  <c r="C194" i="3"/>
  <c r="C96" i="3"/>
  <c r="C193" i="3"/>
  <c r="C95" i="3"/>
  <c r="C192" i="3"/>
  <c r="C94" i="3"/>
  <c r="C191" i="3"/>
  <c r="C93" i="3"/>
  <c r="C190" i="3"/>
  <c r="C92" i="3"/>
  <c r="C189" i="3"/>
  <c r="C91" i="3"/>
  <c r="C188" i="3"/>
  <c r="C90" i="3"/>
  <c r="C187" i="3"/>
  <c r="C89" i="3"/>
  <c r="C186" i="3"/>
  <c r="C88" i="3"/>
  <c r="C185" i="3"/>
  <c r="C87" i="3"/>
  <c r="C184" i="3"/>
  <c r="C86" i="3"/>
  <c r="C182" i="3"/>
  <c r="C84" i="3"/>
  <c r="C181" i="3"/>
  <c r="C83" i="3"/>
  <c r="C180" i="3"/>
  <c r="C82" i="3"/>
  <c r="C179" i="3"/>
  <c r="C81" i="3"/>
  <c r="C178" i="3"/>
  <c r="C80" i="3"/>
  <c r="C177" i="3"/>
  <c r="C79" i="3"/>
  <c r="C176" i="3"/>
  <c r="C78" i="3"/>
  <c r="C175" i="3"/>
  <c r="C77" i="3"/>
  <c r="C154" i="3"/>
  <c r="C56" i="3"/>
  <c r="C174" i="3"/>
  <c r="C76" i="3"/>
  <c r="C173" i="3"/>
  <c r="C75" i="3"/>
  <c r="C172" i="3"/>
  <c r="C74" i="3"/>
  <c r="C183" i="3"/>
  <c r="C85" i="3"/>
  <c r="C171" i="3"/>
  <c r="C73" i="3"/>
  <c r="C170" i="3"/>
  <c r="C72" i="3"/>
  <c r="C169" i="3"/>
  <c r="C71" i="3"/>
  <c r="C168" i="3"/>
  <c r="C70" i="3"/>
  <c r="C167" i="3"/>
  <c r="C69" i="3"/>
  <c r="C128" i="3"/>
  <c r="C30" i="3"/>
  <c r="C166" i="3"/>
  <c r="C68" i="3"/>
  <c r="C165" i="3"/>
  <c r="C67" i="3"/>
  <c r="C164" i="3"/>
  <c r="C66" i="3"/>
  <c r="C163" i="3"/>
  <c r="C65" i="3"/>
  <c r="C162" i="3"/>
  <c r="C64" i="3"/>
  <c r="C161" i="3"/>
  <c r="C63" i="3"/>
  <c r="C159" i="3"/>
  <c r="C61" i="3"/>
  <c r="C158" i="3"/>
  <c r="C60" i="3"/>
  <c r="C157" i="3"/>
  <c r="C59" i="3"/>
  <c r="C156" i="3"/>
  <c r="C58" i="3"/>
  <c r="C155" i="3"/>
  <c r="C57" i="3"/>
  <c r="C153" i="3"/>
  <c r="C55" i="3"/>
  <c r="C152" i="3"/>
  <c r="C54" i="3"/>
  <c r="C151" i="3"/>
  <c r="C53" i="3"/>
  <c r="C149" i="3"/>
  <c r="C51" i="3"/>
  <c r="C148" i="3"/>
  <c r="C50" i="3"/>
  <c r="C145" i="3"/>
  <c r="C47" i="3"/>
  <c r="C144" i="3"/>
  <c r="C46" i="3"/>
  <c r="C42" i="3"/>
  <c r="C140" i="3"/>
  <c r="C206" i="3"/>
  <c r="C143" i="3"/>
  <c r="C45" i="3"/>
  <c r="C142" i="3"/>
  <c r="C44" i="3"/>
  <c r="C141" i="3"/>
  <c r="C43" i="3"/>
  <c r="C138" i="3"/>
  <c r="C40" i="3"/>
  <c r="C147" i="3"/>
  <c r="C49" i="3"/>
  <c r="C137" i="3"/>
  <c r="C39" i="3"/>
  <c r="C136" i="3"/>
  <c r="C38" i="3"/>
  <c r="C135" i="3"/>
  <c r="C37" i="3"/>
  <c r="C134" i="3"/>
  <c r="C36" i="3"/>
  <c r="C133" i="3"/>
  <c r="C35" i="3"/>
  <c r="C132" i="3"/>
  <c r="C34" i="3"/>
  <c r="C131" i="3"/>
  <c r="C33" i="3"/>
  <c r="C129" i="3"/>
  <c r="C31" i="3"/>
  <c r="C127" i="3"/>
  <c r="C29" i="3"/>
  <c r="C150" i="3"/>
  <c r="C52" i="3"/>
  <c r="C126" i="3"/>
  <c r="C28" i="3"/>
  <c r="C125" i="3"/>
  <c r="C27" i="3"/>
  <c r="C124" i="3"/>
  <c r="C26" i="3"/>
  <c r="C123" i="3"/>
  <c r="C25" i="3"/>
  <c r="C122" i="3"/>
  <c r="C24" i="3"/>
  <c r="C121" i="3"/>
  <c r="C23" i="3"/>
  <c r="C160" i="3"/>
  <c r="C62" i="3"/>
  <c r="C119" i="3"/>
  <c r="C21" i="3"/>
  <c r="C139" i="3"/>
  <c r="C41" i="3"/>
  <c r="C130" i="3"/>
  <c r="C32" i="3"/>
  <c r="C118" i="3"/>
  <c r="C20" i="3"/>
  <c r="C120" i="3"/>
  <c r="C22" i="3"/>
  <c r="C117" i="3"/>
  <c r="C19" i="3"/>
  <c r="C116" i="3"/>
  <c r="C18" i="3"/>
  <c r="C115" i="3"/>
  <c r="C17" i="3"/>
  <c r="C114" i="3"/>
  <c r="C16" i="3"/>
  <c r="C113" i="3"/>
  <c r="C15" i="3"/>
  <c r="C112" i="3"/>
  <c r="C14" i="3"/>
  <c r="C111" i="3"/>
  <c r="C13" i="3"/>
  <c r="C110" i="3"/>
  <c r="C12" i="3"/>
  <c r="C109" i="3"/>
  <c r="C11" i="3"/>
  <c r="C108" i="3"/>
  <c r="C10" i="3"/>
  <c r="C107" i="3"/>
  <c r="C9" i="3"/>
  <c r="C106" i="3"/>
  <c r="C8" i="3"/>
  <c r="C105" i="3"/>
  <c r="C202" i="4"/>
  <c r="C104" i="4"/>
  <c r="C201" i="4"/>
  <c r="C103" i="4"/>
  <c r="C200" i="4"/>
  <c r="C102" i="4"/>
  <c r="C199" i="4"/>
  <c r="C101" i="4"/>
  <c r="C198" i="4"/>
  <c r="C100" i="4"/>
  <c r="C197" i="4"/>
  <c r="C99" i="4"/>
  <c r="C196" i="4"/>
  <c r="C98" i="4"/>
  <c r="C195" i="4"/>
  <c r="C97" i="4"/>
  <c r="C194" i="4"/>
  <c r="C96" i="4"/>
  <c r="C193" i="4"/>
  <c r="C95" i="4"/>
  <c r="C192" i="4"/>
  <c r="C94" i="4"/>
  <c r="C191" i="4"/>
  <c r="C93" i="4"/>
  <c r="C190" i="4"/>
  <c r="C92" i="4"/>
  <c r="C189" i="4"/>
  <c r="C91" i="4"/>
  <c r="C188" i="4"/>
  <c r="C90" i="4"/>
  <c r="C187" i="4"/>
  <c r="C89" i="4"/>
  <c r="C186" i="4"/>
  <c r="C88" i="4"/>
  <c r="C185" i="4"/>
  <c r="C87" i="4"/>
  <c r="C184" i="4"/>
  <c r="C86" i="4"/>
  <c r="C182" i="4"/>
  <c r="C84" i="4"/>
  <c r="C181" i="4"/>
  <c r="C83" i="4"/>
  <c r="C180" i="4"/>
  <c r="C82" i="4"/>
  <c r="C179" i="4"/>
  <c r="C81" i="4"/>
  <c r="C178" i="4"/>
  <c r="C80" i="4"/>
  <c r="C177" i="4"/>
  <c r="C79" i="4"/>
  <c r="C176" i="4"/>
  <c r="C78" i="4"/>
  <c r="C175" i="4"/>
  <c r="C77" i="4"/>
  <c r="C154" i="4"/>
  <c r="C56" i="4"/>
  <c r="C174" i="4"/>
  <c r="C76" i="4"/>
  <c r="C173" i="4"/>
  <c r="C75" i="4"/>
  <c r="C172" i="4"/>
  <c r="C74" i="4"/>
  <c r="C183" i="4"/>
  <c r="C85" i="4"/>
  <c r="C171" i="4"/>
  <c r="C73" i="4"/>
  <c r="C170" i="4"/>
  <c r="C72" i="4"/>
  <c r="C169" i="4"/>
  <c r="C71" i="4"/>
  <c r="C168" i="4"/>
  <c r="C70" i="4"/>
  <c r="C167" i="4"/>
  <c r="C69" i="4"/>
  <c r="C128" i="4"/>
  <c r="C30" i="4"/>
  <c r="C166" i="4"/>
  <c r="C68" i="4"/>
  <c r="C165" i="4"/>
  <c r="C67" i="4"/>
  <c r="C164" i="4"/>
  <c r="C66" i="4"/>
  <c r="C163" i="4"/>
  <c r="C65" i="4"/>
  <c r="C162" i="4"/>
  <c r="C64" i="4"/>
  <c r="C161" i="4"/>
  <c r="C63" i="4"/>
  <c r="C159" i="4"/>
  <c r="C61" i="4"/>
  <c r="C158" i="4"/>
  <c r="C60" i="4"/>
  <c r="C157" i="4"/>
  <c r="C59" i="4"/>
  <c r="C156" i="4"/>
  <c r="C58" i="4"/>
  <c r="C155" i="4"/>
  <c r="C57" i="4"/>
  <c r="C153" i="4"/>
  <c r="C55" i="4"/>
  <c r="C152" i="4"/>
  <c r="C54" i="4"/>
  <c r="C151" i="4"/>
  <c r="C53" i="4"/>
  <c r="C149" i="4"/>
  <c r="C51" i="4"/>
  <c r="C148" i="4"/>
  <c r="C50" i="4"/>
  <c r="C145" i="4"/>
  <c r="C47" i="4"/>
  <c r="C144" i="4"/>
  <c r="C46" i="4"/>
  <c r="C140" i="4"/>
  <c r="C42" i="4"/>
  <c r="C206" i="4"/>
  <c r="C205" i="4"/>
  <c r="C143" i="4"/>
  <c r="C45" i="4"/>
  <c r="C142" i="4"/>
  <c r="C44" i="4"/>
  <c r="C141" i="4"/>
  <c r="C43" i="4"/>
  <c r="C138" i="4"/>
  <c r="C40" i="4"/>
  <c r="C147" i="4"/>
  <c r="C49" i="4"/>
  <c r="C137" i="4"/>
  <c r="C39" i="4"/>
  <c r="C136" i="4"/>
  <c r="C38" i="4"/>
  <c r="C135" i="4"/>
  <c r="C37" i="4"/>
  <c r="C134" i="4"/>
  <c r="C36" i="4"/>
  <c r="C133" i="4"/>
  <c r="C35" i="4"/>
  <c r="C132" i="4"/>
  <c r="C34" i="4"/>
  <c r="C131" i="4"/>
  <c r="C33" i="4"/>
  <c r="C129" i="4"/>
  <c r="C31" i="4"/>
  <c r="C127" i="4"/>
  <c r="C29" i="4"/>
  <c r="C150" i="4"/>
  <c r="C52" i="4"/>
  <c r="C126" i="4"/>
  <c r="C28" i="4"/>
  <c r="C125" i="4"/>
  <c r="C27" i="4"/>
  <c r="C124" i="4"/>
  <c r="C26" i="4"/>
  <c r="C123" i="4"/>
  <c r="C25" i="4"/>
  <c r="C122" i="4"/>
  <c r="C24" i="4"/>
  <c r="C121" i="4"/>
  <c r="C23" i="4"/>
  <c r="C160" i="4"/>
  <c r="C62" i="4"/>
  <c r="C119" i="4"/>
  <c r="C21" i="4"/>
  <c r="C139" i="4"/>
  <c r="C41" i="4"/>
  <c r="C130" i="4"/>
  <c r="C32" i="4"/>
  <c r="C118" i="4"/>
  <c r="C20" i="4"/>
  <c r="C120" i="4"/>
  <c r="C22" i="4"/>
  <c r="C117" i="4"/>
  <c r="C19" i="4"/>
  <c r="C116" i="4"/>
  <c r="C18" i="4"/>
  <c r="C115" i="4"/>
  <c r="C17" i="4"/>
  <c r="C114" i="4"/>
  <c r="C16" i="4"/>
  <c r="C113" i="4"/>
  <c r="C15" i="4"/>
  <c r="C112" i="4"/>
  <c r="C14" i="4"/>
  <c r="C111" i="4"/>
  <c r="C13" i="4"/>
  <c r="C110" i="4"/>
  <c r="C12" i="4"/>
  <c r="C109" i="4"/>
  <c r="C11" i="4"/>
  <c r="C108" i="4"/>
  <c r="C10" i="4"/>
  <c r="C107" i="4"/>
  <c r="C9" i="4"/>
  <c r="C106" i="4"/>
  <c r="C8" i="4"/>
  <c r="C105" i="4"/>
  <c r="C202" i="5"/>
  <c r="C104" i="5"/>
  <c r="C201" i="5"/>
  <c r="C103" i="5"/>
  <c r="C200" i="5"/>
  <c r="C102" i="5"/>
  <c r="C199" i="5"/>
  <c r="C101" i="5"/>
  <c r="C198" i="5"/>
  <c r="C100" i="5"/>
  <c r="C197" i="5"/>
  <c r="C99" i="5"/>
  <c r="C196" i="5"/>
  <c r="C98" i="5"/>
  <c r="C195" i="5"/>
  <c r="C97" i="5"/>
  <c r="C194" i="5"/>
  <c r="C96" i="5"/>
  <c r="C193" i="5"/>
  <c r="C95" i="5"/>
  <c r="C192" i="5"/>
  <c r="C94" i="5"/>
  <c r="C191" i="5"/>
  <c r="C93" i="5"/>
  <c r="C190" i="5"/>
  <c r="C92" i="5"/>
  <c r="C189" i="5"/>
  <c r="C91" i="5"/>
  <c r="C188" i="5"/>
  <c r="C90" i="5"/>
  <c r="C187" i="5"/>
  <c r="C89" i="5"/>
  <c r="C186" i="5"/>
  <c r="C88" i="5"/>
  <c r="C185" i="5"/>
  <c r="C87" i="5"/>
  <c r="C184" i="5"/>
  <c r="C86" i="5"/>
  <c r="C182" i="5"/>
  <c r="C84" i="5"/>
  <c r="C181" i="5"/>
  <c r="C83" i="5"/>
  <c r="C180" i="5"/>
  <c r="C82" i="5"/>
  <c r="C179" i="5"/>
  <c r="C81" i="5"/>
  <c r="C178" i="5"/>
  <c r="C80" i="5"/>
  <c r="C177" i="5"/>
  <c r="C79" i="5"/>
  <c r="C176" i="5"/>
  <c r="C78" i="5"/>
  <c r="C175" i="5"/>
  <c r="C77" i="5"/>
  <c r="C154" i="5"/>
  <c r="C56" i="5"/>
  <c r="C174" i="5"/>
  <c r="C76" i="5"/>
  <c r="C173" i="5"/>
  <c r="C75" i="5"/>
  <c r="C172" i="5"/>
  <c r="C74" i="5"/>
  <c r="C183" i="5"/>
  <c r="C85" i="5"/>
  <c r="C171" i="5"/>
  <c r="C73" i="5"/>
  <c r="C170" i="5"/>
  <c r="C72" i="5"/>
  <c r="C169" i="5"/>
  <c r="C71" i="5"/>
  <c r="C168" i="5"/>
  <c r="C70" i="5"/>
  <c r="C167" i="5"/>
  <c r="C69" i="5"/>
  <c r="C128" i="5"/>
  <c r="C30" i="5"/>
  <c r="C166" i="5"/>
  <c r="C68" i="5"/>
  <c r="C165" i="5"/>
  <c r="C67" i="5"/>
  <c r="C164" i="5"/>
  <c r="C66" i="5"/>
  <c r="C163" i="5"/>
  <c r="C65" i="5"/>
  <c r="C162" i="5"/>
  <c r="C64" i="5"/>
  <c r="C161" i="5"/>
  <c r="C63" i="5"/>
  <c r="C159" i="5"/>
  <c r="C61" i="5"/>
  <c r="C158" i="5"/>
  <c r="C60" i="5"/>
  <c r="C157" i="5"/>
  <c r="C59" i="5"/>
  <c r="C156" i="5"/>
  <c r="C58" i="5"/>
  <c r="C155" i="5"/>
  <c r="C57" i="5"/>
  <c r="C153" i="5"/>
  <c r="C55" i="5"/>
  <c r="C152" i="5"/>
  <c r="C54" i="5"/>
  <c r="C151" i="5"/>
  <c r="C53" i="5"/>
  <c r="C149" i="5"/>
  <c r="C51" i="5"/>
  <c r="C148" i="5"/>
  <c r="C50" i="5"/>
  <c r="C145" i="5"/>
  <c r="C47" i="5"/>
  <c r="C144" i="5"/>
  <c r="C46" i="5"/>
  <c r="C42" i="5"/>
  <c r="C140" i="5"/>
  <c r="C206" i="5"/>
  <c r="C143" i="5"/>
  <c r="C45" i="5"/>
  <c r="C142" i="5"/>
  <c r="C44" i="5"/>
  <c r="C141" i="5"/>
  <c r="C43" i="5"/>
  <c r="C138" i="5"/>
  <c r="C40" i="5"/>
  <c r="C147" i="5"/>
  <c r="C49" i="5"/>
  <c r="C137" i="5"/>
  <c r="C39" i="5"/>
  <c r="C136" i="5"/>
  <c r="C38" i="5"/>
  <c r="C135" i="5"/>
  <c r="C37" i="5"/>
  <c r="C134" i="5"/>
  <c r="C36" i="5"/>
  <c r="C133" i="5"/>
  <c r="C35" i="5"/>
  <c r="C132" i="5"/>
  <c r="C34" i="5"/>
  <c r="C131" i="5"/>
  <c r="C33" i="5"/>
  <c r="C129" i="5"/>
  <c r="C31" i="5"/>
  <c r="C127" i="5"/>
  <c r="C29" i="5"/>
  <c r="C150" i="5"/>
  <c r="C52" i="5"/>
  <c r="C126" i="5"/>
  <c r="C28" i="5"/>
  <c r="C125" i="5"/>
  <c r="C27" i="5"/>
  <c r="C124" i="5"/>
  <c r="C26" i="5"/>
  <c r="C123" i="5"/>
  <c r="C25" i="5"/>
  <c r="C122" i="5"/>
  <c r="C24" i="5"/>
  <c r="C121" i="5"/>
  <c r="C23" i="5"/>
  <c r="C160" i="5"/>
  <c r="C62" i="5"/>
  <c r="C119" i="5"/>
  <c r="C21" i="5"/>
  <c r="C139" i="5"/>
  <c r="C41" i="5"/>
  <c r="C130" i="5"/>
  <c r="C32" i="5"/>
  <c r="C118" i="5"/>
  <c r="C20" i="5"/>
  <c r="C120" i="5"/>
  <c r="C22" i="5"/>
  <c r="C117" i="5"/>
  <c r="C19" i="5"/>
  <c r="C116" i="5"/>
  <c r="C18" i="5"/>
  <c r="C115" i="5"/>
  <c r="C17" i="5"/>
  <c r="C114" i="5"/>
  <c r="C16" i="5"/>
  <c r="C113" i="5"/>
  <c r="C15" i="5"/>
  <c r="C112" i="5"/>
  <c r="C14" i="5"/>
  <c r="C111" i="5"/>
  <c r="C13" i="5"/>
  <c r="C110" i="5"/>
  <c r="C12" i="5"/>
  <c r="C109" i="5"/>
  <c r="C11" i="5"/>
  <c r="C108" i="5"/>
  <c r="C10" i="5"/>
  <c r="C107" i="5"/>
  <c r="C9" i="5"/>
  <c r="C106" i="5"/>
  <c r="C8" i="5"/>
  <c r="C105" i="5"/>
  <c r="C202" i="2"/>
  <c r="C104" i="2"/>
  <c r="C201" i="2"/>
  <c r="C103" i="2"/>
  <c r="C200" i="2"/>
  <c r="C102" i="2"/>
  <c r="C199" i="2"/>
  <c r="C101" i="2"/>
  <c r="C198" i="2"/>
  <c r="C100" i="2"/>
  <c r="C197" i="2"/>
  <c r="C99" i="2"/>
  <c r="C196" i="2"/>
  <c r="C98" i="2"/>
  <c r="C195" i="2"/>
  <c r="C97" i="2"/>
  <c r="C194" i="2"/>
  <c r="C96" i="2"/>
  <c r="C193" i="2"/>
  <c r="C95" i="2"/>
  <c r="C192" i="2"/>
  <c r="C94" i="2"/>
  <c r="C191" i="2"/>
  <c r="C93" i="2"/>
  <c r="C190" i="2"/>
  <c r="C92" i="2"/>
  <c r="C189" i="2"/>
  <c r="C91" i="2"/>
  <c r="C188" i="2"/>
  <c r="C90" i="2"/>
  <c r="C187" i="2"/>
  <c r="C89" i="2"/>
  <c r="C186" i="2"/>
  <c r="C88" i="2"/>
  <c r="C185" i="2"/>
  <c r="C87" i="2"/>
  <c r="C184" i="2"/>
  <c r="C86" i="2"/>
  <c r="C182" i="2"/>
  <c r="C84" i="2"/>
  <c r="C181" i="2"/>
  <c r="C83" i="2"/>
  <c r="C180" i="2"/>
  <c r="C82" i="2"/>
  <c r="C179" i="2"/>
  <c r="C81" i="2"/>
  <c r="C178" i="2"/>
  <c r="C80" i="2"/>
  <c r="C177" i="2"/>
  <c r="C79" i="2"/>
  <c r="C176" i="2"/>
  <c r="C78" i="2"/>
  <c r="C175" i="2"/>
  <c r="C77" i="2"/>
  <c r="C154" i="2"/>
  <c r="C56" i="2"/>
  <c r="C174" i="2"/>
  <c r="C76" i="2"/>
  <c r="C173" i="2"/>
  <c r="C75" i="2"/>
  <c r="C172" i="2"/>
  <c r="C74" i="2"/>
  <c r="C183" i="2"/>
  <c r="C85" i="2"/>
  <c r="C171" i="2"/>
  <c r="C73" i="2"/>
  <c r="C170" i="2"/>
  <c r="C72" i="2"/>
  <c r="C169" i="2"/>
  <c r="C71" i="2"/>
  <c r="C168" i="2"/>
  <c r="C70" i="2"/>
  <c r="C167" i="2"/>
  <c r="C69" i="2"/>
  <c r="C128" i="2"/>
  <c r="C30" i="2"/>
  <c r="C166" i="2"/>
  <c r="C68" i="2"/>
  <c r="C165" i="2"/>
  <c r="C67" i="2"/>
  <c r="C164" i="2"/>
  <c r="C66" i="2"/>
  <c r="C163" i="2"/>
  <c r="C65" i="2"/>
  <c r="C162" i="2"/>
  <c r="C64" i="2"/>
  <c r="C161" i="2"/>
  <c r="C63" i="2"/>
  <c r="C159" i="2"/>
  <c r="C61" i="2"/>
  <c r="C158" i="2"/>
  <c r="C60" i="2"/>
  <c r="C157" i="2"/>
  <c r="C59" i="2"/>
  <c r="C156" i="2"/>
  <c r="C58" i="2"/>
  <c r="C155" i="2"/>
  <c r="C57" i="2"/>
  <c r="C153" i="2"/>
  <c r="C55" i="2"/>
  <c r="C152" i="2"/>
  <c r="C54" i="2"/>
  <c r="C151" i="2"/>
  <c r="C53" i="2"/>
  <c r="C149" i="2"/>
  <c r="C51" i="2"/>
  <c r="C148" i="2"/>
  <c r="C50" i="2"/>
  <c r="C145" i="2"/>
  <c r="C47" i="2"/>
  <c r="C144" i="2"/>
  <c r="C46" i="2"/>
  <c r="C42" i="2"/>
  <c r="C140" i="2"/>
  <c r="C206" i="2"/>
  <c r="C143" i="2"/>
  <c r="C45" i="2"/>
  <c r="C142" i="2"/>
  <c r="C44" i="2"/>
  <c r="C141" i="2"/>
  <c r="C43" i="2"/>
  <c r="C138" i="2"/>
  <c r="C40" i="2"/>
  <c r="C147" i="2"/>
  <c r="C49" i="2"/>
  <c r="C137" i="2"/>
  <c r="C39" i="2"/>
  <c r="C136" i="2"/>
  <c r="C38" i="2"/>
  <c r="C135" i="2"/>
  <c r="C37" i="2"/>
  <c r="C134" i="2"/>
  <c r="C36" i="2"/>
  <c r="C133" i="2"/>
  <c r="C35" i="2"/>
  <c r="C132" i="2"/>
  <c r="C34" i="2"/>
  <c r="C131" i="2"/>
  <c r="C33" i="2"/>
  <c r="C129" i="2"/>
  <c r="C31" i="2"/>
  <c r="C127" i="2"/>
  <c r="C29" i="2"/>
  <c r="C150" i="2"/>
  <c r="C52" i="2"/>
  <c r="C126" i="2"/>
  <c r="C28" i="2"/>
  <c r="C125" i="2"/>
  <c r="C27" i="2"/>
  <c r="C124" i="2"/>
  <c r="C26" i="2"/>
  <c r="C123" i="2"/>
  <c r="C25" i="2"/>
  <c r="C122" i="2"/>
  <c r="C24" i="2"/>
  <c r="C121" i="2"/>
  <c r="C23" i="2"/>
  <c r="C160" i="2"/>
  <c r="C62" i="2"/>
  <c r="C119" i="2"/>
  <c r="C21" i="2"/>
  <c r="C139" i="2"/>
  <c r="C41" i="2"/>
  <c r="C130" i="2"/>
  <c r="C32" i="2"/>
  <c r="C118" i="2"/>
  <c r="C20" i="2"/>
  <c r="C120" i="2"/>
  <c r="C22" i="2"/>
  <c r="C117" i="2"/>
  <c r="C19" i="2"/>
  <c r="C116" i="2"/>
  <c r="C18" i="2"/>
  <c r="C115" i="2"/>
  <c r="C17" i="2"/>
  <c r="C114" i="2"/>
  <c r="C16" i="2"/>
  <c r="C113" i="2"/>
  <c r="C15" i="2"/>
  <c r="C112" i="2"/>
  <c r="C14" i="2"/>
  <c r="C111" i="2"/>
  <c r="C13" i="2"/>
  <c r="C110" i="2"/>
  <c r="C12" i="2"/>
  <c r="C109" i="2"/>
  <c r="C11" i="2"/>
  <c r="C108" i="2"/>
  <c r="C10" i="2"/>
  <c r="C107" i="2"/>
  <c r="C9" i="2"/>
  <c r="C106" i="2"/>
  <c r="C8" i="2"/>
  <c r="C105" i="2"/>
  <c r="C7" i="3"/>
  <c r="C7" i="4"/>
  <c r="C7" i="5"/>
  <c r="C7" i="2"/>
  <c r="F9" i="4"/>
  <c r="F13" i="4"/>
  <c r="F20" i="4"/>
  <c r="F62" i="4"/>
  <c r="F160" i="4"/>
  <c r="F26" i="4"/>
  <c r="F28" i="4"/>
  <c r="F29" i="4"/>
  <c r="F39" i="4"/>
  <c r="F44" i="4"/>
  <c r="F46" i="4"/>
  <c r="F53" i="4"/>
  <c r="F58" i="4"/>
  <c r="F60" i="4"/>
  <c r="F63" i="4"/>
  <c r="F67" i="4"/>
  <c r="F70" i="4"/>
  <c r="F75" i="4"/>
  <c r="F56" i="4"/>
  <c r="F80" i="4"/>
  <c r="F84" i="4"/>
  <c r="F89" i="4"/>
  <c r="F93" i="4"/>
  <c r="F97" i="4"/>
  <c r="F101" i="4"/>
  <c r="U108" i="13"/>
  <c r="F94" i="13"/>
  <c r="AE3" i="13"/>
  <c r="AD3" i="13"/>
  <c r="AC3" i="13"/>
  <c r="AB3" i="13"/>
  <c r="AA3" i="13"/>
  <c r="Z3" i="13"/>
  <c r="Y3" i="13"/>
  <c r="X3" i="13"/>
  <c r="W3" i="13"/>
  <c r="V3" i="13"/>
  <c r="U23" i="13"/>
  <c r="F23" i="13"/>
  <c r="E23" i="13"/>
  <c r="C23" i="13"/>
  <c r="C22" i="13"/>
  <c r="H3" i="13"/>
  <c r="I3" i="13"/>
  <c r="J3" i="13"/>
  <c r="K3" i="13"/>
  <c r="L3" i="13"/>
  <c r="M3" i="13"/>
  <c r="N3" i="13"/>
  <c r="O3" i="13"/>
  <c r="P3" i="13"/>
  <c r="Q41" i="4"/>
  <c r="F8" i="13"/>
  <c r="U117" i="13"/>
  <c r="U116" i="13"/>
  <c r="U115" i="13"/>
  <c r="U114" i="13"/>
  <c r="U113" i="13"/>
  <c r="U112" i="13"/>
  <c r="U111" i="13"/>
  <c r="U110" i="13"/>
  <c r="U109" i="13"/>
  <c r="U107" i="13"/>
  <c r="U106" i="13"/>
  <c r="U105" i="13"/>
  <c r="U104" i="13"/>
  <c r="U103" i="13"/>
  <c r="U102" i="13"/>
  <c r="U101" i="13"/>
  <c r="U100" i="13"/>
  <c r="U99" i="13"/>
  <c r="U98" i="13"/>
  <c r="U97" i="13"/>
  <c r="U96" i="13"/>
  <c r="U95" i="13"/>
  <c r="U94" i="13"/>
  <c r="U93" i="13"/>
  <c r="U92" i="13"/>
  <c r="U90" i="13"/>
  <c r="U88" i="13"/>
  <c r="U87" i="13"/>
  <c r="U86" i="13"/>
  <c r="U85" i="13"/>
  <c r="U84" i="13"/>
  <c r="U83" i="13"/>
  <c r="U82" i="13"/>
  <c r="U81" i="13"/>
  <c r="U80" i="13"/>
  <c r="U79" i="13"/>
  <c r="U78" i="13"/>
  <c r="U77" i="13"/>
  <c r="U76" i="13"/>
  <c r="U75" i="13"/>
  <c r="U74" i="13"/>
  <c r="U73" i="13"/>
  <c r="U72" i="13"/>
  <c r="U71" i="13"/>
  <c r="U70" i="13"/>
  <c r="U69" i="13"/>
  <c r="U68" i="13"/>
  <c r="U67" i="13"/>
  <c r="U66" i="13"/>
  <c r="U65" i="13"/>
  <c r="U64" i="13"/>
  <c r="U63" i="13"/>
  <c r="U62" i="13"/>
  <c r="U61" i="13"/>
  <c r="U60" i="13"/>
  <c r="U59" i="13"/>
  <c r="U58" i="13"/>
  <c r="U56" i="13"/>
  <c r="U55" i="13"/>
  <c r="U54" i="13"/>
  <c r="U119" i="13"/>
  <c r="U53" i="13"/>
  <c r="U52" i="13"/>
  <c r="U51" i="13"/>
  <c r="U50" i="13"/>
  <c r="U49" i="13"/>
  <c r="U48" i="13"/>
  <c r="U47" i="13"/>
  <c r="U46" i="13"/>
  <c r="U45" i="13"/>
  <c r="U44" i="13"/>
  <c r="U43" i="13"/>
  <c r="U42" i="13"/>
  <c r="U41" i="13"/>
  <c r="U40" i="13"/>
  <c r="U39" i="13"/>
  <c r="U38" i="13"/>
  <c r="U37" i="13"/>
  <c r="U36" i="13"/>
  <c r="U35" i="13"/>
  <c r="U34" i="13"/>
  <c r="U33" i="13"/>
  <c r="U32" i="13"/>
  <c r="U31" i="13"/>
  <c r="U30" i="13"/>
  <c r="U29" i="13"/>
  <c r="U28" i="13"/>
  <c r="U27" i="13"/>
  <c r="U26" i="13"/>
  <c r="U25" i="13"/>
  <c r="U24" i="13"/>
  <c r="U22" i="13"/>
  <c r="U21" i="13"/>
  <c r="U20" i="13"/>
  <c r="U19" i="13"/>
  <c r="U18" i="13"/>
  <c r="U17" i="13"/>
  <c r="U16" i="13"/>
  <c r="U15" i="13"/>
  <c r="U14" i="13"/>
  <c r="U13" i="13"/>
  <c r="U12" i="13"/>
  <c r="U11" i="13"/>
  <c r="U10" i="13"/>
  <c r="U9" i="13"/>
  <c r="U8" i="13"/>
  <c r="U7" i="13"/>
  <c r="U6" i="13"/>
  <c r="F92" i="13"/>
  <c r="F87" i="13"/>
  <c r="F72" i="13"/>
  <c r="F66" i="13"/>
  <c r="F60" i="13"/>
  <c r="F49" i="13"/>
  <c r="F45" i="13"/>
  <c r="F39" i="13"/>
  <c r="F34" i="13"/>
  <c r="F22" i="13"/>
  <c r="F20" i="13"/>
  <c r="F18" i="13"/>
  <c r="F7" i="13"/>
  <c r="F9" i="13"/>
  <c r="F10" i="13"/>
  <c r="F11" i="13"/>
  <c r="F12" i="13"/>
  <c r="F13" i="13"/>
  <c r="F14" i="13"/>
  <c r="F15" i="13"/>
  <c r="F16" i="13"/>
  <c r="F17" i="13"/>
  <c r="F19" i="13"/>
  <c r="F21" i="13"/>
  <c r="F24" i="13"/>
  <c r="F25" i="13"/>
  <c r="F26" i="13"/>
  <c r="F27" i="13"/>
  <c r="F28" i="13"/>
  <c r="F29" i="13"/>
  <c r="F30" i="13"/>
  <c r="F31" i="13"/>
  <c r="F32" i="13"/>
  <c r="F33" i="13"/>
  <c r="F35" i="13"/>
  <c r="F36" i="13"/>
  <c r="F37" i="13"/>
  <c r="F38" i="13"/>
  <c r="F40" i="13"/>
  <c r="F41" i="13"/>
  <c r="F42" i="13"/>
  <c r="F43" i="13"/>
  <c r="F44" i="13"/>
  <c r="F46" i="13"/>
  <c r="F47" i="13"/>
  <c r="F48" i="13"/>
  <c r="F50" i="13"/>
  <c r="F51" i="13"/>
  <c r="F52" i="13"/>
  <c r="F53" i="13"/>
  <c r="F119" i="13"/>
  <c r="F54" i="13"/>
  <c r="F55" i="13"/>
  <c r="F56" i="13"/>
  <c r="F58" i="13"/>
  <c r="F59" i="13"/>
  <c r="F61" i="13"/>
  <c r="F62" i="13"/>
  <c r="F63" i="13"/>
  <c r="F64" i="13"/>
  <c r="F65" i="13"/>
  <c r="F67" i="13"/>
  <c r="F68" i="13"/>
  <c r="F69" i="13"/>
  <c r="F70" i="13"/>
  <c r="F71" i="13"/>
  <c r="F73" i="13"/>
  <c r="F74" i="13"/>
  <c r="F75" i="13"/>
  <c r="F76" i="13"/>
  <c r="F77" i="13"/>
  <c r="F78" i="13"/>
  <c r="F79" i="13"/>
  <c r="F80" i="13"/>
  <c r="F81" i="13"/>
  <c r="F82" i="13"/>
  <c r="F83" i="13"/>
  <c r="F84" i="13"/>
  <c r="F85" i="13"/>
  <c r="F86" i="13"/>
  <c r="F88" i="13"/>
  <c r="F90" i="13"/>
  <c r="F91" i="13"/>
  <c r="F93" i="13"/>
  <c r="F95" i="13"/>
  <c r="F96" i="13"/>
  <c r="F97" i="13"/>
  <c r="F98" i="13"/>
  <c r="F99" i="13"/>
  <c r="F100" i="13"/>
  <c r="F101" i="13"/>
  <c r="F102" i="13"/>
  <c r="F103" i="13"/>
  <c r="F104" i="13"/>
  <c r="F105" i="13"/>
  <c r="F106" i="13"/>
  <c r="F107" i="13"/>
  <c r="F108" i="13"/>
  <c r="F109" i="13"/>
  <c r="F110" i="13"/>
  <c r="F111" i="13"/>
  <c r="F112" i="13"/>
  <c r="F113" i="13"/>
  <c r="F114" i="13"/>
  <c r="F115" i="13"/>
  <c r="F116" i="13"/>
  <c r="F117" i="13"/>
  <c r="F6" i="13"/>
  <c r="E7" i="13"/>
  <c r="E8" i="13"/>
  <c r="E9" i="13"/>
  <c r="E10" i="13"/>
  <c r="E11" i="13"/>
  <c r="E12" i="13"/>
  <c r="E13" i="13"/>
  <c r="E14" i="13"/>
  <c r="E15" i="13"/>
  <c r="E16" i="13"/>
  <c r="E17" i="13"/>
  <c r="E18" i="13"/>
  <c r="E19" i="13"/>
  <c r="E20" i="13"/>
  <c r="E21" i="13"/>
  <c r="E22" i="13"/>
  <c r="E24" i="13"/>
  <c r="E25" i="13"/>
  <c r="E26" i="13"/>
  <c r="E27" i="13"/>
  <c r="E28" i="13"/>
  <c r="E29" i="13"/>
  <c r="E30" i="13"/>
  <c r="E31" i="13"/>
  <c r="E32" i="13"/>
  <c r="E33" i="13"/>
  <c r="E34" i="13"/>
  <c r="E35" i="13"/>
  <c r="E36" i="13"/>
  <c r="E37" i="13"/>
  <c r="E38" i="13"/>
  <c r="E39" i="13"/>
  <c r="E40" i="13"/>
  <c r="E41" i="13"/>
  <c r="E42" i="13"/>
  <c r="E43" i="13"/>
  <c r="E44" i="13"/>
  <c r="E45" i="13"/>
  <c r="E46" i="13"/>
  <c r="E47" i="13"/>
  <c r="E48" i="13"/>
  <c r="E49" i="13"/>
  <c r="E50" i="13"/>
  <c r="E51" i="13"/>
  <c r="E52" i="13"/>
  <c r="E53" i="13"/>
  <c r="E119" i="13"/>
  <c r="E54" i="13"/>
  <c r="E55" i="13"/>
  <c r="E56" i="13"/>
  <c r="E58" i="13"/>
  <c r="E59" i="13"/>
  <c r="E60" i="13"/>
  <c r="E61" i="13"/>
  <c r="E62" i="13"/>
  <c r="E63" i="13"/>
  <c r="E64" i="13"/>
  <c r="E65" i="13"/>
  <c r="E66" i="13"/>
  <c r="E67" i="13"/>
  <c r="E68" i="13"/>
  <c r="E69" i="13"/>
  <c r="E70" i="13"/>
  <c r="E71" i="13"/>
  <c r="E72" i="13"/>
  <c r="E73" i="13"/>
  <c r="E74" i="13"/>
  <c r="E75" i="13"/>
  <c r="E76" i="13"/>
  <c r="E77" i="13"/>
  <c r="E78" i="13"/>
  <c r="E79" i="13"/>
  <c r="E80" i="13"/>
  <c r="E81" i="13"/>
  <c r="E82" i="13"/>
  <c r="E83" i="13"/>
  <c r="E84" i="13"/>
  <c r="E85" i="13"/>
  <c r="E86" i="13"/>
  <c r="E87" i="13"/>
  <c r="E88" i="13"/>
  <c r="E90" i="13"/>
  <c r="E91" i="13"/>
  <c r="E92" i="13"/>
  <c r="E93" i="13"/>
  <c r="E94" i="13"/>
  <c r="E95" i="13"/>
  <c r="E96" i="13"/>
  <c r="E97" i="13"/>
  <c r="E98" i="13"/>
  <c r="E99" i="13"/>
  <c r="E100" i="13"/>
  <c r="E101" i="13"/>
  <c r="E102" i="13"/>
  <c r="E103" i="13"/>
  <c r="E104" i="13"/>
  <c r="E105" i="13"/>
  <c r="E106" i="13"/>
  <c r="E107" i="13"/>
  <c r="E108" i="13"/>
  <c r="E109" i="13"/>
  <c r="E110" i="13"/>
  <c r="E111" i="13"/>
  <c r="E112" i="13"/>
  <c r="E113" i="13"/>
  <c r="E114" i="13"/>
  <c r="E115" i="13"/>
  <c r="E116" i="13"/>
  <c r="E117" i="13"/>
  <c r="E6" i="13"/>
  <c r="C7" i="13"/>
  <c r="C8" i="13"/>
  <c r="C9" i="13"/>
  <c r="C10" i="13"/>
  <c r="C11" i="13"/>
  <c r="C12" i="13"/>
  <c r="C13" i="13"/>
  <c r="C14" i="13"/>
  <c r="C15" i="13"/>
  <c r="C16" i="13"/>
  <c r="C17" i="13"/>
  <c r="C18" i="13"/>
  <c r="C19" i="13"/>
  <c r="C20" i="13"/>
  <c r="C21" i="13"/>
  <c r="C24" i="13"/>
  <c r="C25" i="13"/>
  <c r="C26" i="13"/>
  <c r="C27" i="13"/>
  <c r="C28" i="13"/>
  <c r="C29" i="13"/>
  <c r="C30" i="13"/>
  <c r="C31" i="13"/>
  <c r="C32" i="13"/>
  <c r="C33" i="13"/>
  <c r="C34" i="13"/>
  <c r="C35" i="13"/>
  <c r="C36" i="13"/>
  <c r="C37" i="13"/>
  <c r="C38" i="13"/>
  <c r="C39" i="13"/>
  <c r="C40" i="13"/>
  <c r="C41" i="13"/>
  <c r="C42" i="13"/>
  <c r="C43" i="13"/>
  <c r="C44" i="13"/>
  <c r="C45" i="13"/>
  <c r="C46" i="13"/>
  <c r="C47" i="13"/>
  <c r="C48" i="13"/>
  <c r="C49" i="13"/>
  <c r="C50" i="13"/>
  <c r="C51" i="13"/>
  <c r="C52" i="13"/>
  <c r="C53" i="13"/>
  <c r="C119" i="13"/>
  <c r="C54" i="13"/>
  <c r="C55" i="13"/>
  <c r="C56" i="13"/>
  <c r="C58" i="13"/>
  <c r="C59" i="13"/>
  <c r="C60" i="13"/>
  <c r="C61" i="13"/>
  <c r="C62" i="13"/>
  <c r="C63" i="13"/>
  <c r="C64" i="13"/>
  <c r="C65" i="13"/>
  <c r="C66" i="13"/>
  <c r="C67" i="13"/>
  <c r="C68" i="13"/>
  <c r="C69" i="13"/>
  <c r="C70" i="13"/>
  <c r="C71" i="13"/>
  <c r="C72" i="13"/>
  <c r="C73" i="13"/>
  <c r="C74" i="13"/>
  <c r="C75" i="13"/>
  <c r="C76" i="13"/>
  <c r="C77" i="13"/>
  <c r="C78" i="13"/>
  <c r="C79" i="13"/>
  <c r="C80" i="13"/>
  <c r="C81" i="13"/>
  <c r="C82" i="13"/>
  <c r="C83" i="13"/>
  <c r="C84" i="13"/>
  <c r="C85" i="13"/>
  <c r="C86" i="13"/>
  <c r="C87" i="13"/>
  <c r="C88" i="13"/>
  <c r="C90" i="13"/>
  <c r="C91" i="13"/>
  <c r="C92" i="13"/>
  <c r="C93" i="13"/>
  <c r="C94" i="13"/>
  <c r="C95" i="13"/>
  <c r="C96" i="13"/>
  <c r="C97" i="13"/>
  <c r="C98" i="13"/>
  <c r="C99" i="13"/>
  <c r="C100" i="13"/>
  <c r="C101" i="13"/>
  <c r="C102" i="13"/>
  <c r="C103" i="13"/>
  <c r="C104" i="13"/>
  <c r="C105" i="13"/>
  <c r="C106" i="13"/>
  <c r="C107" i="13"/>
  <c r="C108" i="13"/>
  <c r="C109" i="13"/>
  <c r="C110" i="13"/>
  <c r="C111" i="13"/>
  <c r="C112" i="13"/>
  <c r="C113" i="13"/>
  <c r="C114" i="13"/>
  <c r="C115" i="13"/>
  <c r="C116" i="13"/>
  <c r="C117" i="13"/>
  <c r="C6" i="13"/>
  <c r="E154" i="1"/>
  <c r="B153" i="13" s="1"/>
  <c r="E140" i="1"/>
  <c r="B139" i="13" s="1"/>
  <c r="E131" i="1"/>
  <c r="B129" i="13" s="1"/>
  <c r="E151" i="1"/>
  <c r="B150" i="13" s="1"/>
  <c r="E130" i="1"/>
  <c r="B128" i="13" s="1"/>
  <c r="E66" i="1"/>
  <c r="E149" i="1"/>
  <c r="B148" i="13" s="1"/>
  <c r="E141" i="1"/>
  <c r="B141" i="13" s="1"/>
  <c r="E129" i="1"/>
  <c r="B127" i="13" s="1"/>
  <c r="E124" i="1"/>
  <c r="B122" i="13" s="1"/>
  <c r="E45" i="1"/>
  <c r="E153" i="1"/>
  <c r="B152" i="13" s="1"/>
  <c r="E155" i="1"/>
  <c r="B154" i="13" s="1"/>
  <c r="E156" i="1"/>
  <c r="B155" i="13" s="1"/>
  <c r="E128" i="1"/>
  <c r="B126" i="13" s="1"/>
  <c r="E142" i="1"/>
  <c r="B142" i="13" s="1"/>
  <c r="E159" i="1"/>
  <c r="E127" i="1"/>
  <c r="B125" i="13" s="1"/>
  <c r="E139" i="1"/>
  <c r="B137" i="13" s="1"/>
  <c r="E158" i="1"/>
  <c r="E135" i="1"/>
  <c r="B133" i="13" s="1"/>
  <c r="E134" i="1"/>
  <c r="B132" i="13" s="1"/>
  <c r="E146" i="1"/>
  <c r="E145" i="1"/>
  <c r="B145" i="13" s="1"/>
  <c r="E148" i="1"/>
  <c r="B147" i="13" s="1"/>
  <c r="E147" i="1"/>
  <c r="B146" i="13" s="1"/>
  <c r="E136" i="1"/>
  <c r="B134" i="13" s="1"/>
  <c r="E126" i="1"/>
  <c r="B124" i="13" s="1"/>
  <c r="E133" i="1"/>
  <c r="B131" i="13" s="1"/>
  <c r="E125" i="1"/>
  <c r="B123" i="13" s="1"/>
  <c r="E137" i="1"/>
  <c r="B135" i="13" s="1"/>
  <c r="E150" i="1"/>
  <c r="B149" i="13" s="1"/>
  <c r="E152" i="1"/>
  <c r="B151" i="13" s="1"/>
  <c r="N3" i="1"/>
  <c r="N2" i="1"/>
  <c r="N1" i="1"/>
  <c r="R41" i="4"/>
  <c r="F79" i="3"/>
  <c r="F105" i="3"/>
  <c r="F109" i="3"/>
  <c r="F113" i="3"/>
  <c r="F117" i="3"/>
  <c r="F122" i="3"/>
  <c r="F126" i="3"/>
  <c r="F131" i="3"/>
  <c r="F135" i="3"/>
  <c r="F138" i="3"/>
  <c r="F139" i="3"/>
  <c r="F140" i="3"/>
  <c r="F51" i="3"/>
  <c r="F61" i="3"/>
  <c r="F66" i="3"/>
  <c r="F69" i="3"/>
  <c r="F73" i="3"/>
  <c r="F172" i="3"/>
  <c r="F76" i="3"/>
  <c r="F77" i="3"/>
  <c r="F83" i="3"/>
  <c r="F88" i="3"/>
  <c r="F92" i="3"/>
  <c r="F96" i="3"/>
  <c r="F100" i="3"/>
  <c r="F104" i="3"/>
  <c r="F121" i="5"/>
  <c r="F124" i="5"/>
  <c r="F125" i="5"/>
  <c r="F28" i="5"/>
  <c r="F129" i="5"/>
  <c r="F137" i="5"/>
  <c r="F145" i="5"/>
  <c r="F152" i="5"/>
  <c r="F157" i="5"/>
  <c r="F162" i="5"/>
  <c r="F65" i="5"/>
  <c r="F166" i="5"/>
  <c r="F169" i="5"/>
  <c r="F172" i="5"/>
  <c r="F175" i="5"/>
  <c r="F179" i="5"/>
  <c r="F184" i="5"/>
  <c r="F87" i="5"/>
  <c r="F188" i="5"/>
  <c r="F91" i="5"/>
  <c r="F192" i="5"/>
  <c r="F95" i="5"/>
  <c r="F196" i="5"/>
  <c r="F200" i="5"/>
  <c r="Q32" i="4"/>
  <c r="R32" i="4"/>
  <c r="P41" i="4"/>
  <c r="H49" i="1"/>
  <c r="H38" i="1"/>
  <c r="F3" i="13" l="1"/>
  <c r="F199" i="5"/>
  <c r="F156" i="5"/>
  <c r="F96" i="4"/>
  <c r="F51" i="4"/>
  <c r="F92" i="4"/>
  <c r="F66" i="4"/>
  <c r="F42" i="4"/>
  <c r="F104" i="4"/>
  <c r="F76" i="4"/>
  <c r="F61" i="4"/>
  <c r="F43" i="4"/>
  <c r="F25" i="4"/>
  <c r="F100" i="4"/>
  <c r="F83" i="4"/>
  <c r="F73" i="4"/>
  <c r="F21" i="4"/>
  <c r="F69" i="4"/>
  <c r="R4" i="4"/>
  <c r="R1" i="4"/>
  <c r="R2" i="4"/>
  <c r="Q4" i="4"/>
  <c r="Q1" i="4"/>
  <c r="Q2" i="4"/>
  <c r="P4" i="4"/>
  <c r="P2" i="4"/>
  <c r="P1" i="4"/>
  <c r="F57" i="2"/>
  <c r="F155" i="2"/>
  <c r="F38" i="2"/>
  <c r="F136" i="2"/>
  <c r="F195" i="5"/>
  <c r="F183" i="5"/>
  <c r="F161" i="5"/>
  <c r="F182" i="5"/>
  <c r="F144" i="5"/>
  <c r="F187" i="5"/>
  <c r="F178" i="5"/>
  <c r="F165" i="5"/>
  <c r="F41" i="5"/>
  <c r="F40" i="5"/>
  <c r="F24" i="5"/>
  <c r="F33" i="5"/>
  <c r="F15" i="5"/>
  <c r="F168" i="4"/>
  <c r="F107" i="4"/>
  <c r="F144" i="4"/>
  <c r="F142" i="4"/>
  <c r="G206" i="3"/>
  <c r="H206" i="3"/>
  <c r="F19" i="3"/>
  <c r="F148" i="3"/>
  <c r="F153" i="3"/>
  <c r="F201" i="3"/>
  <c r="F176" i="3"/>
  <c r="F170" i="3"/>
  <c r="F185" i="3"/>
  <c r="F189" i="3"/>
  <c r="F46" i="3"/>
  <c r="F58" i="3"/>
  <c r="F67" i="3"/>
  <c r="F80" i="3"/>
  <c r="F97" i="3"/>
  <c r="F17" i="3"/>
  <c r="F62" i="3"/>
  <c r="F29" i="3"/>
  <c r="F39" i="3"/>
  <c r="F44" i="3"/>
  <c r="F144" i="3"/>
  <c r="F154" i="3"/>
  <c r="F191" i="3"/>
  <c r="F195" i="3"/>
  <c r="F173" i="3"/>
  <c r="F111" i="3"/>
  <c r="F115" i="3"/>
  <c r="F124" i="3"/>
  <c r="F127" i="3"/>
  <c r="F10" i="3"/>
  <c r="F18" i="3"/>
  <c r="F32" i="3"/>
  <c r="F23" i="3"/>
  <c r="F27" i="3"/>
  <c r="F31" i="3"/>
  <c r="F36" i="3"/>
  <c r="F145" i="3"/>
  <c r="F152" i="3"/>
  <c r="F157" i="3"/>
  <c r="F162" i="3"/>
  <c r="F166" i="3"/>
  <c r="F108" i="3"/>
  <c r="F130" i="3"/>
  <c r="F125" i="3"/>
  <c r="F129" i="3"/>
  <c r="F134" i="3"/>
  <c r="F147" i="3"/>
  <c r="F50" i="3"/>
  <c r="F60" i="3"/>
  <c r="F30" i="3"/>
  <c r="F91" i="3"/>
  <c r="F112" i="3"/>
  <c r="F121" i="3"/>
  <c r="F127" i="5"/>
  <c r="F142" i="5"/>
  <c r="F115" i="5"/>
  <c r="F107" i="5"/>
  <c r="F193" i="3"/>
  <c r="F158" i="3"/>
  <c r="F133" i="5"/>
  <c r="F197" i="3"/>
  <c r="F180" i="3"/>
  <c r="F163" i="3"/>
  <c r="F128" i="3"/>
  <c r="F35" i="4"/>
  <c r="F160" i="5"/>
  <c r="F111" i="5"/>
  <c r="F99" i="5"/>
  <c r="F50" i="5"/>
  <c r="F132" i="5"/>
  <c r="F108" i="5"/>
  <c r="F200" i="3"/>
  <c r="F196" i="3"/>
  <c r="F192" i="3"/>
  <c r="F188" i="3"/>
  <c r="F184" i="3"/>
  <c r="F179" i="3"/>
  <c r="F14" i="3"/>
  <c r="F182" i="4"/>
  <c r="F178" i="4"/>
  <c r="F154" i="4"/>
  <c r="F183" i="4"/>
  <c r="F151" i="4"/>
  <c r="F133" i="4"/>
  <c r="F127" i="4"/>
  <c r="F124" i="4"/>
  <c r="F117" i="4"/>
  <c r="F111" i="4"/>
  <c r="F30" i="5"/>
  <c r="F43" i="3"/>
  <c r="F103" i="5"/>
  <c r="F123" i="5"/>
  <c r="F25" i="3"/>
  <c r="F12" i="3"/>
  <c r="F197" i="4"/>
  <c r="F193" i="4"/>
  <c r="F187" i="4"/>
  <c r="F163" i="4"/>
  <c r="F82" i="5"/>
  <c r="F60" i="5"/>
  <c r="F143" i="5"/>
  <c r="F112" i="5"/>
  <c r="F21" i="3"/>
  <c r="F16" i="3"/>
  <c r="F8" i="3"/>
  <c r="F75" i="5"/>
  <c r="F199" i="4"/>
  <c r="F161" i="4"/>
  <c r="F156" i="4"/>
  <c r="F206" i="4"/>
  <c r="F118" i="4"/>
  <c r="F11" i="3"/>
  <c r="F82" i="3"/>
  <c r="F78" i="3"/>
  <c r="F75" i="3"/>
  <c r="F33" i="3"/>
  <c r="F86" i="5"/>
  <c r="F47" i="5"/>
  <c r="F132" i="4"/>
  <c r="F59" i="5"/>
  <c r="F99" i="3"/>
  <c r="F28" i="3"/>
  <c r="F202" i="4"/>
  <c r="F198" i="4"/>
  <c r="F40" i="3"/>
  <c r="F74" i="5"/>
  <c r="F71" i="5"/>
  <c r="F68" i="5"/>
  <c r="F64" i="5"/>
  <c r="F49" i="5"/>
  <c r="F72" i="3"/>
  <c r="F95" i="3"/>
  <c r="F24" i="3"/>
  <c r="F102" i="5"/>
  <c r="F98" i="5"/>
  <c r="F94" i="5"/>
  <c r="F81" i="5"/>
  <c r="F27" i="5"/>
  <c r="F65" i="3"/>
  <c r="F90" i="5"/>
  <c r="F77" i="5"/>
  <c r="F32" i="5"/>
  <c r="F23" i="5"/>
  <c r="F18" i="5"/>
  <c r="F14" i="5"/>
  <c r="F10" i="5"/>
  <c r="F103" i="3"/>
  <c r="F87" i="3"/>
  <c r="F55" i="3"/>
  <c r="F41" i="3"/>
  <c r="F37" i="3"/>
  <c r="F15" i="3"/>
  <c r="F174" i="4"/>
  <c r="F194" i="4"/>
  <c r="F171" i="4"/>
  <c r="F167" i="4"/>
  <c r="F164" i="4"/>
  <c r="F149" i="4"/>
  <c r="F140" i="4"/>
  <c r="F150" i="4"/>
  <c r="F114" i="4"/>
  <c r="F110" i="4"/>
  <c r="F106" i="4"/>
  <c r="F181" i="4"/>
  <c r="F159" i="4"/>
  <c r="F141" i="4"/>
  <c r="F177" i="4"/>
  <c r="B64" i="13"/>
  <c r="B46" i="13"/>
  <c r="F125" i="4"/>
  <c r="F26" i="5"/>
  <c r="F93" i="5"/>
  <c r="F97" i="5"/>
  <c r="F44" i="5"/>
  <c r="F35" i="5"/>
  <c r="F70" i="5"/>
  <c r="F140" i="5"/>
  <c r="F13" i="5"/>
  <c r="F85" i="5"/>
  <c r="F80" i="5"/>
  <c r="F63" i="5"/>
  <c r="F53" i="5"/>
  <c r="F17" i="5"/>
  <c r="F16" i="5"/>
  <c r="F101" i="5"/>
  <c r="F84" i="5"/>
  <c r="F67" i="5"/>
  <c r="F51" i="5"/>
  <c r="F39" i="5"/>
  <c r="F66" i="5"/>
  <c r="F56" i="5"/>
  <c r="F20" i="5"/>
  <c r="F61" i="5"/>
  <c r="F88" i="5"/>
  <c r="F194" i="5"/>
  <c r="F92" i="5"/>
  <c r="F83" i="5"/>
  <c r="F73" i="5"/>
  <c r="F34" i="5"/>
  <c r="F79" i="5"/>
  <c r="F69" i="5"/>
  <c r="F25" i="5"/>
  <c r="F202" i="5"/>
  <c r="F100" i="5"/>
  <c r="F141" i="5"/>
  <c r="F106" i="5"/>
  <c r="F198" i="5"/>
  <c r="F96" i="5"/>
  <c r="F104" i="5"/>
  <c r="F76" i="5"/>
  <c r="F43" i="5"/>
  <c r="F8" i="5"/>
  <c r="F52" i="5"/>
  <c r="F21" i="5"/>
  <c r="F12" i="5"/>
  <c r="F129" i="4"/>
  <c r="F188" i="4"/>
  <c r="F175" i="4"/>
  <c r="F108" i="4"/>
  <c r="F179" i="4"/>
  <c r="F152" i="4"/>
  <c r="F159" i="13"/>
  <c r="U159" i="13"/>
  <c r="M4" i="1"/>
  <c r="F206" i="3"/>
  <c r="F33" i="4"/>
  <c r="F72" i="4"/>
  <c r="F138" i="4"/>
  <c r="F122" i="4"/>
  <c r="F113" i="4"/>
  <c r="F95" i="4"/>
  <c r="F173" i="4"/>
  <c r="F40" i="4"/>
  <c r="F126" i="4"/>
  <c r="F24" i="4"/>
  <c r="F15" i="4"/>
  <c r="F201" i="4"/>
  <c r="F82" i="4"/>
  <c r="F65" i="4"/>
  <c r="F135" i="4"/>
  <c r="F78" i="4"/>
  <c r="F19" i="4"/>
  <c r="F128" i="4"/>
  <c r="F153" i="4"/>
  <c r="F99" i="4"/>
  <c r="F205" i="4"/>
  <c r="F189" i="4"/>
  <c r="F70" i="3"/>
  <c r="F85" i="3"/>
  <c r="F9" i="3"/>
  <c r="F84" i="3"/>
  <c r="F101" i="3"/>
  <c r="F53" i="3"/>
  <c r="F20" i="3"/>
  <c r="F13" i="3"/>
  <c r="F89" i="3"/>
  <c r="F63" i="3"/>
  <c r="F26" i="3"/>
  <c r="F93" i="3"/>
  <c r="F35" i="3"/>
  <c r="F56" i="3"/>
  <c r="F178" i="3"/>
  <c r="F142" i="3"/>
  <c r="F187" i="3"/>
  <c r="F183" i="3"/>
  <c r="F165" i="3"/>
  <c r="F161" i="3"/>
  <c r="F182" i="3"/>
  <c r="F160" i="3"/>
  <c r="F133" i="3"/>
  <c r="F168" i="3"/>
  <c r="F156" i="3"/>
  <c r="F151" i="3"/>
  <c r="F118" i="3"/>
  <c r="F137" i="3"/>
  <c r="F107" i="3"/>
  <c r="F199" i="3"/>
  <c r="F148" i="5"/>
  <c r="F170" i="5"/>
  <c r="F184" i="4"/>
  <c r="F134" i="4"/>
  <c r="F112" i="4"/>
  <c r="F157" i="4"/>
  <c r="F116" i="4"/>
  <c r="F171" i="3"/>
  <c r="F173" i="5"/>
  <c r="F139" i="5"/>
  <c r="F180" i="5"/>
  <c r="F196" i="4"/>
  <c r="F166" i="4"/>
  <c r="F167" i="3"/>
  <c r="F200" i="4"/>
  <c r="F169" i="4"/>
  <c r="F130" i="4"/>
  <c r="F145" i="4"/>
  <c r="F201" i="5"/>
  <c r="F197" i="5"/>
  <c r="F193" i="5"/>
  <c r="F189" i="5"/>
  <c r="F185" i="5"/>
  <c r="F126" i="5"/>
  <c r="F122" i="5"/>
  <c r="F117" i="5"/>
  <c r="F202" i="3"/>
  <c r="F198" i="3"/>
  <c r="F194" i="3"/>
  <c r="F190" i="3"/>
  <c r="F186" i="3"/>
  <c r="F123" i="3"/>
  <c r="F36" i="4"/>
  <c r="F31" i="4"/>
  <c r="F27" i="4"/>
  <c r="F23" i="4"/>
  <c r="F32" i="4"/>
  <c r="F176" i="5"/>
  <c r="F158" i="5"/>
  <c r="F138" i="5"/>
  <c r="F174" i="3"/>
  <c r="F159" i="3"/>
  <c r="F181" i="3"/>
  <c r="F177" i="3"/>
  <c r="F153" i="5"/>
  <c r="F113" i="5"/>
  <c r="F109" i="5"/>
  <c r="F105" i="5"/>
  <c r="F150" i="3"/>
  <c r="F141" i="3"/>
  <c r="F163" i="5"/>
  <c r="F164" i="3"/>
  <c r="F149" i="3"/>
  <c r="F42" i="3"/>
  <c r="F128" i="5"/>
  <c r="F135" i="5"/>
  <c r="F131" i="5"/>
  <c r="F132" i="3"/>
  <c r="F119" i="3"/>
  <c r="F114" i="3"/>
  <c r="F110" i="3"/>
  <c r="F106" i="3"/>
  <c r="U3" i="13"/>
  <c r="L4" i="1"/>
  <c r="R3" i="4" l="1"/>
  <c r="P3" i="4"/>
  <c r="Q3" i="4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<sst xmlns="http://schemas.openxmlformats.org/spreadsheetml/2006/main" count="8326" uniqueCount="937">
  <si>
    <t>COM DADOS</t>
  </si>
  <si>
    <t>INDEPEND.</t>
  </si>
  <si>
    <t>S</t>
  </si>
  <si>
    <t>Sim</t>
  </si>
  <si>
    <t>N</t>
  </si>
  <si>
    <t>Não</t>
  </si>
  <si>
    <t>NSA</t>
  </si>
  <si>
    <t>Cod4</t>
  </si>
  <si>
    <t>Grupo Empresarial</t>
  </si>
  <si>
    <t>Grupo</t>
  </si>
  <si>
    <t>Subsetor de origem</t>
  </si>
  <si>
    <t>Br/Estr</t>
  </si>
  <si>
    <t>Rec.Líq. 2022</t>
  </si>
  <si>
    <t>Razão Social</t>
  </si>
  <si>
    <t>CNPJ</t>
  </si>
  <si>
    <t>Dados Sim/Não</t>
  </si>
  <si>
    <t>Atualmente Existente de forma independente</t>
  </si>
  <si>
    <t>Coleta da DFP/balanço de 2023</t>
  </si>
  <si>
    <t>ABBO</t>
  </si>
  <si>
    <t>Abott</t>
  </si>
  <si>
    <t>Ind. Farmacêutica</t>
  </si>
  <si>
    <t>ESTR</t>
  </si>
  <si>
    <t>ABBOTT LABORATORIOS DO BRASIL LTDA.</t>
  </si>
  <si>
    <t>56.998.701/0001-16</t>
  </si>
  <si>
    <t>NÃO</t>
  </si>
  <si>
    <t>-</t>
  </si>
  <si>
    <t xml:space="preserve"> </t>
  </si>
  <si>
    <t>ACCA</t>
  </si>
  <si>
    <t>A.C. Camargo Cancer Center</t>
  </si>
  <si>
    <t>Redes Hospitalares</t>
  </si>
  <si>
    <t>BR</t>
  </si>
  <si>
    <t>FUNDAÇÃO ANTONIO PRUDENTE</t>
  </si>
  <si>
    <t>60.961.968/0001-06</t>
  </si>
  <si>
    <t>ACHE</t>
  </si>
  <si>
    <t>Aché</t>
  </si>
  <si>
    <t>Aché Laboratórios Farmacêuticos S.A</t>
  </si>
  <si>
    <t>60.659.463/0001-91</t>
  </si>
  <si>
    <t>ACSC</t>
  </si>
  <si>
    <t>Assoc. Congreg. Santa Catarina (Hospital Santa Catarina)</t>
  </si>
  <si>
    <t>Associação Congregação de Santa Catarina</t>
  </si>
  <si>
    <t>60.922.168/0001 - 86</t>
  </si>
  <si>
    <t>ALLI</t>
  </si>
  <si>
    <t>Alliança</t>
  </si>
  <si>
    <t>Diagnóstico e Terapia</t>
  </si>
  <si>
    <t>Centro de Imagem Diagnósticos S.A.</t>
  </si>
  <si>
    <t>42.771.949/0018-83</t>
  </si>
  <si>
    <t>AMIN</t>
  </si>
  <si>
    <t>Amil</t>
  </si>
  <si>
    <t>Planos e Seguros</t>
  </si>
  <si>
    <t>Amil Assistência Médica Internacional S.A.</t>
  </si>
  <si>
    <t>29.309.127/0001-79</t>
  </si>
  <si>
    <t>APSE</t>
  </si>
  <si>
    <t>Apsen</t>
  </si>
  <si>
    <t>Apsen Farmacêutica S.A.</t>
  </si>
  <si>
    <t>62.462.015/0001-29</t>
  </si>
  <si>
    <t>ARAU</t>
  </si>
  <si>
    <t>Araújo</t>
  </si>
  <si>
    <t>Farmácias e Drogarias</t>
  </si>
  <si>
    <t>Drogaria Araujo S.A.</t>
  </si>
  <si>
    <t>17.256.512/0001-16</t>
  </si>
  <si>
    <t>ASSI</t>
  </si>
  <si>
    <t>Assim Saúde</t>
  </si>
  <si>
    <t>GRUPO HOSPITALAR DO RIO DE JANEIRO LTDA.</t>
  </si>
  <si>
    <t>31.925.548/0001-76</t>
  </si>
  <si>
    <t>ASZE</t>
  </si>
  <si>
    <t>AstraZeneca</t>
  </si>
  <si>
    <t>AstraZeneca do Brasil Ltda.</t>
  </si>
  <si>
    <t>60.318.797/0001-00</t>
  </si>
  <si>
    <t>ATHE</t>
  </si>
  <si>
    <t>Athena Saúde</t>
  </si>
  <si>
    <t>Athena Saúde Brasil S.A.</t>
  </si>
  <si>
    <t>31.701.408/0001-14</t>
  </si>
  <si>
    <t>BAYE</t>
  </si>
  <si>
    <t>Bayer Pharma</t>
  </si>
  <si>
    <t>BAYER S.A.</t>
  </si>
  <si>
    <t>18.459.628/0001-15</t>
  </si>
  <si>
    <t>BBRA</t>
  </si>
  <si>
    <t>B. Braun</t>
  </si>
  <si>
    <t>LABORATORIOS B BRAUN S.A.</t>
  </si>
  <si>
    <t>31.673.254/0001-02</t>
  </si>
  <si>
    <t>BEPO</t>
  </si>
  <si>
    <t>BP - Beneficência Portuguesa de São Paulo</t>
  </si>
  <si>
    <t>Real e Benemérita Associação de Beneficência Portuguesa</t>
  </si>
  <si>
    <t>61.599.908/0001-58</t>
  </si>
  <si>
    <t>BIOL</t>
  </si>
  <si>
    <t>Biolab-Sanus Farma</t>
  </si>
  <si>
    <t>Biolab Sanus Farmacêutica Ltda.</t>
  </si>
  <si>
    <t>49.475.833/0001-06</t>
  </si>
  <si>
    <t>BLAU</t>
  </si>
  <si>
    <t>Blau</t>
  </si>
  <si>
    <t>Blau Farmacêutica S.A.</t>
  </si>
  <si>
    <t>58.430.828/0001-60</t>
  </si>
  <si>
    <t>BOEH</t>
  </si>
  <si>
    <t>ND</t>
  </si>
  <si>
    <t>BOEHRINGER INGELHEIM DO BRASIL QUIMICA E FARMACEUTICA LTDA.</t>
  </si>
  <si>
    <t>60.831.658/0001-77</t>
  </si>
  <si>
    <t>BUTA</t>
  </si>
  <si>
    <t>Fundação Butantan</t>
  </si>
  <si>
    <t>61.189.445/0001-56</t>
  </si>
  <si>
    <t>BRIS</t>
  </si>
  <si>
    <t>Bristol-Myers Squibb</t>
  </si>
  <si>
    <t>BRISTOL-MYERS SQUIBB FARMACÊUTICA LTDA.</t>
  </si>
  <si>
    <t>56.998.982/0001-07</t>
  </si>
  <si>
    <t>EBSE</t>
  </si>
  <si>
    <t>EBSERH</t>
  </si>
  <si>
    <t>EMPRESA BRASILEIRA DE SERVIÇOS HOSPITALARES</t>
  </si>
  <si>
    <t>15.126.437/0001-43</t>
  </si>
  <si>
    <t>GHCO</t>
  </si>
  <si>
    <t>GHC (Grupo Hospitalar Conceição)</t>
  </si>
  <si>
    <t>HOSPITAL NOSSA SENHORA DA CONCEIÇÃO S.A.</t>
  </si>
  <si>
    <t>92.787.118/0001-20</t>
  </si>
  <si>
    <t>BRSA</t>
  </si>
  <si>
    <t>Bradesco Saúde</t>
  </si>
  <si>
    <t>Bradesco Saúde S.A.</t>
  </si>
  <si>
    <t>92.693.118/0001-60</t>
  </si>
  <si>
    <t>ODON</t>
  </si>
  <si>
    <t>Odontoprev</t>
  </si>
  <si>
    <t>ODONTOPREV S.A</t>
  </si>
  <si>
    <t>58.119.199/0001-51</t>
  </si>
  <si>
    <t>CARE</t>
  </si>
  <si>
    <t>Care Plus</t>
  </si>
  <si>
    <t>Care Plus Medicina Assistencial Ltda.</t>
  </si>
  <si>
    <t>02.725.347/0001-27</t>
  </si>
  <si>
    <t>CASS</t>
  </si>
  <si>
    <t>CASSI</t>
  </si>
  <si>
    <t>Caixa de Assistencia dos Funcionarios do Banco do Brasil</t>
  </si>
  <si>
    <t>33.719.485/0001-27</t>
  </si>
  <si>
    <t>CEJA</t>
  </si>
  <si>
    <t>CEJAM</t>
  </si>
  <si>
    <t>Gestão como OS</t>
  </si>
  <si>
    <t>Centro de Estudos e Pesquisas Dr Joao Amorim</t>
  </si>
  <si>
    <t>66.518.267/0001-83</t>
  </si>
  <si>
    <t>CIME</t>
  </si>
  <si>
    <t>Grupo Cimed</t>
  </si>
  <si>
    <t>Cimed Indústria S.A.</t>
  </si>
  <si>
    <t>02.814.497/0001-07</t>
  </si>
  <si>
    <t>CLAM</t>
  </si>
  <si>
    <t>Clamed</t>
  </si>
  <si>
    <t>CIA LATINO AMERICANA DE MEDICAMENTOS</t>
  </si>
  <si>
    <t>84.683.481/0001-77</t>
  </si>
  <si>
    <t>COND</t>
  </si>
  <si>
    <t>Farma Conde</t>
  </si>
  <si>
    <t>Mc Drogaria Ltda</t>
  </si>
  <si>
    <t>18.383.936/0001-04</t>
  </si>
  <si>
    <t>DASA</t>
  </si>
  <si>
    <t>Diagnósticos da América S.A.</t>
  </si>
  <si>
    <t>61.486.650/0001-83</t>
  </si>
  <si>
    <t>IMPA</t>
  </si>
  <si>
    <t>Ímpar Serviços Hospitalares S.A</t>
  </si>
  <si>
    <t>60.884.855/0001-54</t>
  </si>
  <si>
    <t>DIME</t>
  </si>
  <si>
    <t>DIMED/Grupo Panvel</t>
  </si>
  <si>
    <t>DIMED S.A. DISTRIBUIDORA DE MEDICAMENTOS</t>
  </si>
  <si>
    <t>92.665.611/0001-77</t>
  </si>
  <si>
    <t>DPSP</t>
  </si>
  <si>
    <t>Grupo DPSP</t>
  </si>
  <si>
    <t>Drogarias DPSP S.A.</t>
  </si>
  <si>
    <t>14.553.607/0001-03</t>
  </si>
  <si>
    <t>DROG</t>
  </si>
  <si>
    <t>Drogal</t>
  </si>
  <si>
    <t>Drogal Farmacêutica Ltda.</t>
  </si>
  <si>
    <t>54.375.647/0001-27</t>
  </si>
  <si>
    <t>EINS</t>
  </si>
  <si>
    <t>Hospital Albert Einstein</t>
  </si>
  <si>
    <t>Sociedade Beneficente Israelita Brasileira Hospital Albert Einstein</t>
  </si>
  <si>
    <t>60.765.823/0001-30</t>
  </si>
  <si>
    <t>ELFA</t>
  </si>
  <si>
    <t>Elfa Medicamentos</t>
  </si>
  <si>
    <t>Elfa Medicamentos S.A</t>
  </si>
  <si>
    <t>09.053.134/0001-45</t>
  </si>
  <si>
    <t>EMSA</t>
  </si>
  <si>
    <t>EMS</t>
  </si>
  <si>
    <t>EMS S.A.</t>
  </si>
  <si>
    <t>57.507.378/0003-65</t>
  </si>
  <si>
    <t>EURO</t>
  </si>
  <si>
    <t>Eurofarma</t>
  </si>
  <si>
    <t>Eurofarma Laboratórios S.A.</t>
  </si>
  <si>
    <t>61.190.096/0001-92</t>
  </si>
  <si>
    <t>FABC</t>
  </si>
  <si>
    <t>Fundação do ABC</t>
  </si>
  <si>
    <t>57.571.275/0001-00</t>
  </si>
  <si>
    <t>FASS</t>
  </si>
  <si>
    <t>Farmácias Associadas</t>
  </si>
  <si>
    <t>Associação dos Proprietários e Oficiais de Farmácia do Estado do Rio Grande do Sul - ASP</t>
  </si>
  <si>
    <t>87.132.809/0001-55</t>
  </si>
  <si>
    <t>FFME</t>
  </si>
  <si>
    <t>FFM USP</t>
  </si>
  <si>
    <t>Fundação Faculdade de Medicina</t>
  </si>
  <si>
    <t>56.577.059/0001-00</t>
  </si>
  <si>
    <t>FLEU</t>
  </si>
  <si>
    <t>Fleury</t>
  </si>
  <si>
    <t>Fleury S.A.</t>
  </si>
  <si>
    <t>60.840.055/0001-31</t>
  </si>
  <si>
    <t>HEPA</t>
  </si>
  <si>
    <t>Hermes Pardini</t>
  </si>
  <si>
    <t>INSTITUTO HERMES PARDINI S.A</t>
  </si>
  <si>
    <t>19.378.769/0001-76</t>
  </si>
  <si>
    <t>FQMM</t>
  </si>
  <si>
    <t>FQM</t>
  </si>
  <si>
    <t>GRUPO FQM HOLDING S/A</t>
  </si>
  <si>
    <t>27.059.432/0001-24</t>
  </si>
  <si>
    <t>GEAP</t>
  </si>
  <si>
    <t>FUNDAÇÃO GEAP AUTOGESTÃO EM SAÚDE</t>
  </si>
  <si>
    <t>03.658.432/0001-82</t>
  </si>
  <si>
    <t>GOLD</t>
  </si>
  <si>
    <t>Golden Cross/Vision Med</t>
  </si>
  <si>
    <t>Vision Med Assistência Médica Ltda.</t>
  </si>
  <si>
    <t>01.518.211/0001-83</t>
  </si>
  <si>
    <t>GSKF</t>
  </si>
  <si>
    <t>GSK Farma</t>
  </si>
  <si>
    <t>GLAXOSMITHKLINE BRASIL LTDA.</t>
  </si>
  <si>
    <t>33.247.743/0001-10</t>
  </si>
  <si>
    <t>HAOC</t>
  </si>
  <si>
    <t>Hospital Alemão Oswaldo Cruz</t>
  </si>
  <si>
    <t>60.726.502/0001-26</t>
  </si>
  <si>
    <t>GNDI</t>
  </si>
  <si>
    <t>Notre Dame Intermédica Saúde S.A.</t>
  </si>
  <si>
    <t>HAPV</t>
  </si>
  <si>
    <t>Notre Dame Intermedica Saúde SA</t>
  </si>
  <si>
    <t>44.649.812/0001-38</t>
  </si>
  <si>
    <t>GNDP</t>
  </si>
  <si>
    <t>Notre Dame Participações S.A.</t>
  </si>
  <si>
    <t>Notre Dame Intermedica Participações S.A.</t>
  </si>
  <si>
    <t>19.853.511/0001-84</t>
  </si>
  <si>
    <t>Hapvida</t>
  </si>
  <si>
    <t>Hapvida Participações e Investimentos S.A.</t>
  </si>
  <si>
    <t>05.197.443/0001-38</t>
  </si>
  <si>
    <t>HCOR</t>
  </si>
  <si>
    <t>Associação Beneficente Síria – Hcor,</t>
  </si>
  <si>
    <t>60.453.024/0003-90</t>
  </si>
  <si>
    <t>HOCA</t>
  </si>
  <si>
    <t>Hospital Care</t>
  </si>
  <si>
    <t>Hospital Care Caledônia S.A.</t>
  </si>
  <si>
    <t>25.249.439/0001-83</t>
  </si>
  <si>
    <t>HYPE</t>
  </si>
  <si>
    <t>Hypera Pharma</t>
  </si>
  <si>
    <t>HYPERA S.A.</t>
  </si>
  <si>
    <t>02.932.074/0006-04</t>
  </si>
  <si>
    <t>INDI</t>
  </si>
  <si>
    <t>Farmácia Indiana</t>
  </si>
  <si>
    <t>Irmãos Mattar &amp; Cia Ltda.</t>
  </si>
  <si>
    <t>25.102.146/0066-14</t>
  </si>
  <si>
    <t>KORA</t>
  </si>
  <si>
    <t>Kora Saúde</t>
  </si>
  <si>
    <t>Kora Saúde Participações S.A.</t>
  </si>
  <si>
    <t>13.270.520/0001-66</t>
  </si>
  <si>
    <t>LIBB</t>
  </si>
  <si>
    <t>Libbs</t>
  </si>
  <si>
    <t>LIBBS FARMACÊUTICA LTDA.</t>
  </si>
  <si>
    <t>61.230.314/0001-75</t>
  </si>
  <si>
    <t>MDEI</t>
  </si>
  <si>
    <t>Mater Dei</t>
  </si>
  <si>
    <t>Hospital Mater Dei S.A.</t>
  </si>
  <si>
    <t>16.676.520/0001-59</t>
  </si>
  <si>
    <t>MERC</t>
  </si>
  <si>
    <t>Merck S.A.</t>
  </si>
  <si>
    <t>33.069.212/0001-84</t>
  </si>
  <si>
    <t>MOVE</t>
  </si>
  <si>
    <t>Hospital Moinhos de Vento</t>
  </si>
  <si>
    <t>ASSOCIAÇÃO HOSPITALAR MOINHOS DE VENTO</t>
  </si>
  <si>
    <t>92.685.833/0001-51</t>
  </si>
  <si>
    <t>NEST</t>
  </si>
  <si>
    <t>Nestle</t>
  </si>
  <si>
    <t>NESTLÉ BRASIL LTDA.</t>
  </si>
  <si>
    <t xml:space="preserve">60.409.075/0001-52
</t>
  </si>
  <si>
    <t>NISS</t>
  </si>
  <si>
    <t>Nissei</t>
  </si>
  <si>
    <t>Farmácia e Drogaria Nissei S.A</t>
  </si>
  <si>
    <t>79.430.682/0001-22</t>
  </si>
  <si>
    <t>NNOR</t>
  </si>
  <si>
    <t>Novo Nordisk</t>
  </si>
  <si>
    <t>NoVo NoRDISK PRoDuÇÃo FARMACÊuTICA Do BRASIL LTDA</t>
  </si>
  <si>
    <t>16.921.603/0001-66</t>
  </si>
  <si>
    <t>NOVA</t>
  </si>
  <si>
    <t>Novartis</t>
  </si>
  <si>
    <t>Novartis Biociências S.A.</t>
  </si>
  <si>
    <t>56.994.502/0001-30</t>
  </si>
  <si>
    <t>OMIN</t>
  </si>
  <si>
    <t>Omint</t>
  </si>
  <si>
    <t>Omint Serviços de Saúde Ltda.</t>
  </si>
  <si>
    <t>44.673.382/0002-70</t>
  </si>
  <si>
    <t>ONCC</t>
  </si>
  <si>
    <t>Oncoclínicas</t>
  </si>
  <si>
    <t>Oncoclínicas do Brasil Serviços Médicos S.A.</t>
  </si>
  <si>
    <t>12.104.241/0004-02</t>
  </si>
  <si>
    <t>PFIZ</t>
  </si>
  <si>
    <t>Pfizer</t>
  </si>
  <si>
    <t>Laboratórios Pfizer Ltda</t>
  </si>
  <si>
    <t>46.070.868/0019-98</t>
  </si>
  <si>
    <t>PGME</t>
  </si>
  <si>
    <t>Pague Menos</t>
  </si>
  <si>
    <t>Empreendimentos Pague Menos S.A.</t>
  </si>
  <si>
    <t>06.626.253/0001-51</t>
  </si>
  <si>
    <t>POSA</t>
  </si>
  <si>
    <t>Porto Saúde</t>
  </si>
  <si>
    <t>Porto Seguro - Seguro Saúde S.A</t>
  </si>
  <si>
    <t>04.540.010/0001-70</t>
  </si>
  <si>
    <t>PRAT</t>
  </si>
  <si>
    <t>Prati-Donaduzzi</t>
  </si>
  <si>
    <t>Prati, Donaduzzi &amp; Cia Ltda.</t>
  </si>
  <si>
    <t>73.856.593/0001-66</t>
  </si>
  <si>
    <t>PREV</t>
  </si>
  <si>
    <t>PreventSenior</t>
  </si>
  <si>
    <t>Prevent Senior Private Operadora de Saúde Ltda</t>
  </si>
  <si>
    <t>00.461.479/0001-63</t>
  </si>
  <si>
    <t>DMIL</t>
  </si>
  <si>
    <t>d1000</t>
  </si>
  <si>
    <t>PROF</t>
  </si>
  <si>
    <t>d1000 varejo farma S.A.</t>
  </si>
  <si>
    <t>12.108.897/0001-50</t>
  </si>
  <si>
    <t>Profarma</t>
  </si>
  <si>
    <t>PROFARMA DISTRIBUIDORA DE PRODUTOS FARMACÊUTICOS S.A.</t>
  </si>
  <si>
    <t>45.453.214/0001-51</t>
  </si>
  <si>
    <t>PSPE</t>
  </si>
  <si>
    <t>Profarma Specialty</t>
  </si>
  <si>
    <t>Profarma Specialty S.A.</t>
  </si>
  <si>
    <t>81.887.838/0001-40</t>
  </si>
  <si>
    <t>QUAL</t>
  </si>
  <si>
    <t>Qualicorp</t>
  </si>
  <si>
    <t>QUALICORP CONSULTORIA E CORRETORA DE SEGUROS S.A.</t>
  </si>
  <si>
    <t>11.992.680/0001-93</t>
  </si>
  <si>
    <t>RAIA</t>
  </si>
  <si>
    <t>Raia Drogasil</t>
  </si>
  <si>
    <t>Raia Drogasil S.A.</t>
  </si>
  <si>
    <t>61.585.865/0001-51</t>
  </si>
  <si>
    <t>RDOR</t>
  </si>
  <si>
    <t>Rede D'Or</t>
  </si>
  <si>
    <t>Rede D'Or São Luiz S.A.</t>
  </si>
  <si>
    <t>06.047.087/0001-39</t>
  </si>
  <si>
    <t>SULA</t>
  </si>
  <si>
    <t>SulAmérica</t>
  </si>
  <si>
    <t>SUL AMERICA S.A.</t>
  </si>
  <si>
    <t>29.978.814/0001-87</t>
  </si>
  <si>
    <t>ROCH</t>
  </si>
  <si>
    <t>Roche</t>
  </si>
  <si>
    <t>Produtos Roche Químicos e Farmacêutcios S.A.</t>
  </si>
  <si>
    <t>33.009.945/0001-23</t>
  </si>
  <si>
    <t>RSAR</t>
  </si>
  <si>
    <t>Rede Sarah (Associação das Pioneiras Sociais)</t>
  </si>
  <si>
    <t>Associação das Pioneiras Sociais</t>
  </si>
  <si>
    <t>37.113.180/0001-28</t>
  </si>
  <si>
    <t>SABI</t>
  </si>
  <si>
    <t>Sabin</t>
  </si>
  <si>
    <t>SABIN MEDICINA DIAGNÓSTICA S.A.</t>
  </si>
  <si>
    <t>23.677.604/0001-72</t>
  </si>
  <si>
    <t>SALU</t>
  </si>
  <si>
    <t>Santa Lúcia</t>
  </si>
  <si>
    <t>Hospital Santa Lucia S.A., Hospital Medicina Especializada S.A., Hospital Maria Auxiliadora S.A. e Hospital Prontonorte S.A.</t>
  </si>
  <si>
    <t>00.025.841/0001-53</t>
  </si>
  <si>
    <t>MEDL</t>
  </si>
  <si>
    <t>Medley</t>
  </si>
  <si>
    <t>SANO</t>
  </si>
  <si>
    <t>Medley Farmaceutica Ltda</t>
  </si>
  <si>
    <t>10.588.595/0007-97</t>
  </si>
  <si>
    <t>Sanofi Medley</t>
  </si>
  <si>
    <t>Sanofi Medley Farmacêutica Ltda.</t>
  </si>
  <si>
    <t>10.588.595/0010-92</t>
  </si>
  <si>
    <t>SAVE</t>
  </si>
  <si>
    <t>Sanofi Aventis</t>
  </si>
  <si>
    <t>Sanof-Aventis Farmacêutica Ltda.</t>
  </si>
  <si>
    <t>02.685.377/0001-57</t>
  </si>
  <si>
    <t>SAOJ</t>
  </si>
  <si>
    <t>Farmácia São João</t>
  </si>
  <si>
    <t>Comércio de Medicamentos Brair Ltda.</t>
  </si>
  <si>
    <t>88.212.113/0001-10</t>
  </si>
  <si>
    <t>SBSC</t>
  </si>
  <si>
    <t>Sociedade Beneficente São Camilo (Hospital São Camilo)</t>
  </si>
  <si>
    <t>Sociedade Beneficente São Camilo</t>
  </si>
  <si>
    <t>60.975.737/0001-51</t>
  </si>
  <si>
    <t>SCPA</t>
  </si>
  <si>
    <t>Santa Casa de Porto Alegre</t>
  </si>
  <si>
    <t>Irmandade da Santa Casa de Misericórdia de Porto Alegre</t>
  </si>
  <si>
    <t>92.815.000/0001-68</t>
  </si>
  <si>
    <t>SECO</t>
  </si>
  <si>
    <t>Seconci</t>
  </si>
  <si>
    <t xml:space="preserve">Serviço Social da Construção Civil do Estado de São Paulo - SECONCI - SP
</t>
  </si>
  <si>
    <t>61.687.356/0001-30</t>
  </si>
  <si>
    <t>SILI</t>
  </si>
  <si>
    <t>Hospital Sírio Libanês</t>
  </si>
  <si>
    <t>SOCIEDADE BENEFICENTE DE SENHORAS HOSPITAL SÍRIO-LIBANÊS</t>
  </si>
  <si>
    <t>61.590.410/0001-24</t>
  </si>
  <si>
    <t>SOLF</t>
  </si>
  <si>
    <t>Solfarma</t>
  </si>
  <si>
    <t>Solfarma Comercio de Produtos Farmaceuticos S.A.</t>
  </si>
  <si>
    <t>46.054.219/0001-74</t>
  </si>
  <si>
    <t>SPDM</t>
  </si>
  <si>
    <t>SPDM Hospital São Paulo</t>
  </si>
  <si>
    <t>SPDM - Associação Paulista para o Desenvolvimento da Medicina - Hospital São Paulo</t>
  </si>
  <si>
    <t>61.699.567.0001/92</t>
  </si>
  <si>
    <t>TEUT</t>
  </si>
  <si>
    <t>Teuto</t>
  </si>
  <si>
    <t>LABORATÓRIO TEUTO BRASILEIRO S.A.</t>
  </si>
  <si>
    <t>17.159.229/0001-76</t>
  </si>
  <si>
    <t>UMBE</t>
  </si>
  <si>
    <t>Unimed Belém</t>
  </si>
  <si>
    <t>UNIMED BELÉM - COOPERATIVA DE TRABALHO MÉDICO</t>
  </si>
  <si>
    <t>04.201.372/0001-37</t>
  </si>
  <si>
    <t>UMBH</t>
  </si>
  <si>
    <t>Unimed BH</t>
  </si>
  <si>
    <t>Unimed Belo Horizonte Cooperativa de Trabalho Médico</t>
  </si>
  <si>
    <t>16.513.178/0001-76</t>
  </si>
  <si>
    <t>UMCE</t>
  </si>
  <si>
    <t>Unimed Central Nacional</t>
  </si>
  <si>
    <t>CENTRAL NACIONAL UNIMED – COOPERATIVA CENTRAL</t>
  </si>
  <si>
    <t>02.812.468/0005-30</t>
  </si>
  <si>
    <t>UMCP</t>
  </si>
  <si>
    <t>Unimed Campinas</t>
  </si>
  <si>
    <t>Unimed Campinas Cooperativa de Trabalho Médico</t>
  </si>
  <si>
    <t>46124624/0001-11</t>
  </si>
  <si>
    <t>UMCR</t>
  </si>
  <si>
    <t>Unimed Curitiba</t>
  </si>
  <si>
    <t>Unimed Curitiba Sociedade Cooperativa de Médicos Ğ Controladas</t>
  </si>
  <si>
    <t>75055772/0001-20</t>
  </si>
  <si>
    <t>UMCU</t>
  </si>
  <si>
    <t>Unimed Cuiabá</t>
  </si>
  <si>
    <t>UNIMED CUIABÁ-COOPERATIVA DE TRABALHO MÉDICO</t>
  </si>
  <si>
    <t>03.533.726/0001-88</t>
  </si>
  <si>
    <t>UMFL</t>
  </si>
  <si>
    <t>Unimed Florianópolis</t>
  </si>
  <si>
    <t>UNIMED GRANDE FLORIANÓPOLIS – COOPERATIVA DE TRABALHO MÉDICO</t>
  </si>
  <si>
    <t>77.858.611/0001-08</t>
  </si>
  <si>
    <t>UMFO</t>
  </si>
  <si>
    <t>Unimed Fortaleza</t>
  </si>
  <si>
    <t>UNIMED FORTALEZA SOCIEDADE COOPERATIVA MÉDICA LTDA</t>
  </si>
  <si>
    <t>05.868.278/0001-07</t>
  </si>
  <si>
    <t>UMGO</t>
  </si>
  <si>
    <t>Unimed Goiânia</t>
  </si>
  <si>
    <t>UNIMED GOIÂNIA COOPERATIVA DE TRABALHO MÉDICO</t>
  </si>
  <si>
    <t>02.476.067/0001-22</t>
  </si>
  <si>
    <t>UMNA</t>
  </si>
  <si>
    <t>Unimed Natal</t>
  </si>
  <si>
    <t>Unimed Natal - Sociedade Cooperativa de Trabalho Médico</t>
  </si>
  <si>
    <t>08.380.701/0001-05</t>
  </si>
  <si>
    <t>UMPA</t>
  </si>
  <si>
    <t>Unimed Porto Alegre</t>
  </si>
  <si>
    <t>Unimed Porto Alegre - Cooperativa Médica Ltda.</t>
  </si>
  <si>
    <t>87.096.616/0001-96</t>
  </si>
  <si>
    <t>UMRE</t>
  </si>
  <si>
    <t>Unimed Recife</t>
  </si>
  <si>
    <t>Unimed Recife Cooperativa de Trabalho Médico</t>
  </si>
  <si>
    <t>11.214.624/0001-28</t>
  </si>
  <si>
    <t>UMRJ</t>
  </si>
  <si>
    <t>Unimed Rio</t>
  </si>
  <si>
    <t>UNIMED-RIO COOPERATIVA DE TRABALHO MÉDICO DO RIO DE JANEIRO LTDA</t>
  </si>
  <si>
    <t>42.163.881/0001-01</t>
  </si>
  <si>
    <t>UMVI</t>
  </si>
  <si>
    <t>Unimed Vitória</t>
  </si>
  <si>
    <t>UNIMED VITÓRIA – COOPERATIVA DE TRABALHO MÉDICO</t>
  </si>
  <si>
    <t>27.578.434/0001-20</t>
  </si>
  <si>
    <t>UNIQ</t>
  </si>
  <si>
    <t>União Química</t>
  </si>
  <si>
    <t>União Química Farmaceutica Nacional S.A.</t>
  </si>
  <si>
    <t>60.665.981/0001-18</t>
  </si>
  <si>
    <t>UPAR</t>
  </si>
  <si>
    <t>Unimed Participações</t>
  </si>
  <si>
    <t>Unimed Participações S.A.</t>
  </si>
  <si>
    <t>27.269.369/0001-76</t>
  </si>
  <si>
    <t>VIVA</t>
  </si>
  <si>
    <t>Viva Rio</t>
  </si>
  <si>
    <t>00.343.941/0001-28</t>
  </si>
  <si>
    <t>VIVE</t>
  </si>
  <si>
    <t>Viveo</t>
  </si>
  <si>
    <t>CM HOSPITALAR S.A.</t>
  </si>
  <si>
    <t>12.420.164/0001-57</t>
  </si>
  <si>
    <t>OUTRAS EMPRESAS NO RADAR DO BANCO DE DADOS DE EMPRESARIAMENTO DA SAÚDE - BDES</t>
  </si>
  <si>
    <t>NEOQ</t>
  </si>
  <si>
    <t>Neoquímica (Brainfarma)</t>
  </si>
  <si>
    <t>Brainfarma Indústria Química e Farmacêutica S.A.</t>
  </si>
  <si>
    <t>05.161.069/0001-10</t>
  </si>
  <si>
    <t>OURO</t>
  </si>
  <si>
    <t>Ourofino</t>
  </si>
  <si>
    <t>Ouro Fino Saúde Animal Participações S.A.</t>
  </si>
  <si>
    <t>20.258.278/0001-70</t>
  </si>
  <si>
    <t>OPEL</t>
  </si>
  <si>
    <t>Sanofi Consumer Healthcare (Opella Healthcare Brazil Ltda.)</t>
  </si>
  <si>
    <t>38.391.432/0001-43</t>
  </si>
  <si>
    <t>UMNR</t>
  </si>
  <si>
    <t>Unimed Nordeste RS</t>
  </si>
  <si>
    <t>Unimed Nordeste RS - Sociedade Cooperativa de Serviços Médicos Ltda.</t>
  </si>
  <si>
    <t>87.827.689/0001-00</t>
  </si>
  <si>
    <t>UMSJ</t>
  </si>
  <si>
    <t>Unimed São José do Rio Preto</t>
  </si>
  <si>
    <t>Unimed São José do Rio Preto Cooperativa de Trabalho Médico</t>
  </si>
  <si>
    <t>45100138/0001-09</t>
  </si>
  <si>
    <t>UMJP</t>
  </si>
  <si>
    <t>Unimed João Pessoa</t>
  </si>
  <si>
    <t>Unimed João Pessoa - Cooperativa de Trabalho Médico Ltda</t>
  </si>
  <si>
    <t>08.680.639/0001-77</t>
  </si>
  <si>
    <t>SUFA</t>
  </si>
  <si>
    <t>Supera Farma</t>
  </si>
  <si>
    <t>Supera Farma Laboratórios S.A.</t>
  </si>
  <si>
    <t>3.312.503/0001-05</t>
  </si>
  <si>
    <t>UMLF</t>
  </si>
  <si>
    <t xml:space="preserve">unimed </t>
  </si>
  <si>
    <t>Unimed São Gonçalo Niterói Sociedade Cooperativa de Serviços Médicos e Hospitalares Ltda.</t>
  </si>
  <si>
    <t>28.630.531/0001-8</t>
  </si>
  <si>
    <t>MEDS</t>
  </si>
  <si>
    <t>Medsênior</t>
  </si>
  <si>
    <t>SAMEDIL - SERVIÇOS DE ATENDIMENTO MÉDICO S/A</t>
  </si>
  <si>
    <t>HBRP</t>
  </si>
  <si>
    <t>Hospital de Base (Funfarme)</t>
  </si>
  <si>
    <t>FUNDAÇÃO FACULDADE REGIONAL DE MEDICINA DE SÃO JOSÉ DO RIO PRETO</t>
  </si>
  <si>
    <t>60.003.761/0001-29</t>
  </si>
  <si>
    <t>UMLO</t>
  </si>
  <si>
    <t>Unimed Londrina</t>
  </si>
  <si>
    <t>UNIMED DE LONDRINA COOPERATIVA DE TRABALHO MÉDICO,</t>
  </si>
  <si>
    <t>75.222.224/0001-47</t>
  </si>
  <si>
    <t>AESC</t>
  </si>
  <si>
    <t>Associação Educadora São Carlos Aesc</t>
  </si>
  <si>
    <t>Associação Educadora São Carlos (AESC)</t>
  </si>
  <si>
    <t>88.625.686/0001-57</t>
  </si>
  <si>
    <t>AGIR</t>
  </si>
  <si>
    <t>Agir Saúde</t>
  </si>
  <si>
    <t>Associação de Gestão, Inovação e Resultados em Saúde</t>
  </si>
  <si>
    <t>05.029.600/0002-87</t>
  </si>
  <si>
    <t>SAJO</t>
  </si>
  <si>
    <t>Santa Joana</t>
  </si>
  <si>
    <t>HOSPITAL E MATERNIDADE SANTA JOANA S/A</t>
  </si>
  <si>
    <t>60.678.604/0001-13</t>
  </si>
  <si>
    <t>GERM</t>
  </si>
  <si>
    <t>Germed</t>
  </si>
  <si>
    <t>Germed Farmacêutica Ltda.</t>
  </si>
  <si>
    <t>45.992.062/0001-65</t>
  </si>
  <si>
    <t>GEOL</t>
  </si>
  <si>
    <t>Geolab</t>
  </si>
  <si>
    <t>Geolab Indústria Farmacêutica S.A.</t>
  </si>
  <si>
    <t>03.485.572/0001-04</t>
  </si>
  <si>
    <t>NIPO</t>
  </si>
  <si>
    <t>Beneficência Nipo-Brasileira de São Paulo</t>
  </si>
  <si>
    <t>BENEFICENCIA NIPO BRASILEIRA DE SAO PAULO</t>
  </si>
  <si>
    <t>60.992.427/0001-45</t>
  </si>
  <si>
    <t>SCBA</t>
  </si>
  <si>
    <t>Santa Casa de Misericordia da Bahia</t>
  </si>
  <si>
    <t>Santa Casa de Misericórdia da Bahia</t>
  </si>
  <si>
    <t>15.153.745/0001-68</t>
  </si>
  <si>
    <t>PROS</t>
  </si>
  <si>
    <t>Pró-Saúde</t>
  </si>
  <si>
    <t>PRÓ-SAÚDE ASSOCIAÇÃO BENEFICENTE DE ASSISTÊNCIA SOCIAL E HOSPITALAR</t>
  </si>
  <si>
    <t>24.232.886/0001-67</t>
  </si>
  <si>
    <t>CLBR</t>
  </si>
  <si>
    <t>Clínicas do Brasil Holding S.A.</t>
  </si>
  <si>
    <t>Clínicas</t>
  </si>
  <si>
    <t>23.670.693/0001-25</t>
  </si>
  <si>
    <t>SCSP</t>
  </si>
  <si>
    <t>Santa Casa de São Paulo</t>
  </si>
  <si>
    <t>IRMANDADE DA SANTA CASA DE MISERICÓRDIA DE SÃO PAULO</t>
  </si>
  <si>
    <t>62.779.145/0001-90</t>
  </si>
  <si>
    <t>ISGH</t>
  </si>
  <si>
    <t>ISGH Instituto de Saúde e Gestão Hospitalar</t>
  </si>
  <si>
    <t>ISGH - Instituto de Saúde e Gestão Hospitalar</t>
  </si>
  <si>
    <t>05.268.526/0001-70</t>
  </si>
  <si>
    <t>SCBH</t>
  </si>
  <si>
    <t>Santa Casa de Misericórdia de Belo Horizonte</t>
  </si>
  <si>
    <t>Santa Casa de Belo Horizonte</t>
  </si>
  <si>
    <t>17.209.891/0001-93</t>
  </si>
  <si>
    <t>HAMO</t>
  </si>
  <si>
    <t>Hospital de Amor</t>
  </si>
  <si>
    <t>Fundação PIO XII</t>
  </si>
  <si>
    <t>49.150.352/0001-12</t>
  </si>
  <si>
    <t>DSAN</t>
  </si>
  <si>
    <t>Daiichi Sankyo Brasil Farmacêutica Ltda.</t>
  </si>
  <si>
    <t>60.874.187/0001-8</t>
  </si>
  <si>
    <t>Grupo Santa Lúcia</t>
  </si>
  <si>
    <t>HOSPITAL SANTA LUCIA S.A.</t>
  </si>
  <si>
    <t>00025841/0001-53</t>
  </si>
  <si>
    <t>SAMA</t>
  </si>
  <si>
    <t>Santa Marcelina</t>
  </si>
  <si>
    <t>CASA DE SAÚDE SANTA MARCELINA HOSPITAL SANTA MARCELINA</t>
  </si>
  <si>
    <t>60.742.616.0001-60</t>
  </si>
  <si>
    <t>ALIG</t>
  </si>
  <si>
    <t>Alliage S/A Indústrias Médico Odontológica</t>
  </si>
  <si>
    <t>Máq Equip Insumos</t>
  </si>
  <si>
    <t>55.979.736/0001-45</t>
  </si>
  <si>
    <t>HCPA</t>
  </si>
  <si>
    <t>HCPA (Hospital das Clínicas de Porto Alegre)</t>
  </si>
  <si>
    <t>HOSPITAL DE CLÍNICAS DE PORTO ALEGRE – HCPA</t>
  </si>
  <si>
    <t>87.020.517/0001-20</t>
  </si>
  <si>
    <t>NORQ</t>
  </si>
  <si>
    <t>Nortec Química</t>
  </si>
  <si>
    <t>Nortec Química S.A.</t>
  </si>
  <si>
    <t>29.950.060/0001-57</t>
  </si>
  <si>
    <t>BAUM</t>
  </si>
  <si>
    <t>Baumer</t>
  </si>
  <si>
    <t>Baumer S.A.</t>
  </si>
  <si>
    <t>61.374.161/0001-30</t>
  </si>
  <si>
    <t>ISHA</t>
  </si>
  <si>
    <t>Instituto Social Hospital Alemão Oswaldo Cruz</t>
  </si>
  <si>
    <t>22.315.713/0001-87</t>
  </si>
  <si>
    <t>LIFE</t>
  </si>
  <si>
    <t>Lifemed</t>
  </si>
  <si>
    <t>Lifemed Industrial de Equipamentos e Artigos Médicos e Hospitalares S.A.</t>
  </si>
  <si>
    <t>02.357.251/0018-00</t>
  </si>
  <si>
    <t>BIOM</t>
  </si>
  <si>
    <t>BIOMM</t>
  </si>
  <si>
    <t>Biomm S.A.</t>
  </si>
  <si>
    <t>04.752.991/0001-1</t>
  </si>
  <si>
    <t>MANT</t>
  </si>
  <si>
    <t>Mantecorp</t>
  </si>
  <si>
    <t>Mantecorp Participações S.A.</t>
  </si>
  <si>
    <t>26.255.669/0001-18</t>
  </si>
  <si>
    <t>HSMU</t>
  </si>
  <si>
    <t>Hospital Saúde da Mulher</t>
  </si>
  <si>
    <t>Diagnosis Centro de Diagnósticos Ltda</t>
  </si>
  <si>
    <t>63.879.381/0001-40</t>
  </si>
  <si>
    <t>DSMM</t>
  </si>
  <si>
    <t>DSM</t>
  </si>
  <si>
    <t>DSM Produtos Nutricionais Brasil S.A.</t>
  </si>
  <si>
    <t>56.992.951/0021-92</t>
  </si>
  <si>
    <t>Inventário de Publicações do Banco de Dados</t>
  </si>
  <si>
    <t>Índice</t>
  </si>
  <si>
    <t>Nome</t>
  </si>
  <si>
    <t>Com dados?</t>
  </si>
  <si>
    <t>Total de Relatórios</t>
  </si>
  <si>
    <t>Observações</t>
  </si>
  <si>
    <t>DVA? 1/0</t>
  </si>
  <si>
    <t>Total de DVAs</t>
  </si>
  <si>
    <t>AMC adição 2023 jan/24</t>
  </si>
  <si>
    <t>DVA- Método indireto em 2019</t>
  </si>
  <si>
    <t>Sem dados</t>
  </si>
  <si>
    <t>Tipo</t>
  </si>
  <si>
    <t>1-Dados</t>
  </si>
  <si>
    <t>2-Fontes</t>
  </si>
  <si>
    <t>Não encontrado</t>
  </si>
  <si>
    <t>DC2016</t>
  </si>
  <si>
    <t>DC2018</t>
  </si>
  <si>
    <t>DC2019</t>
  </si>
  <si>
    <t>DC2020</t>
  </si>
  <si>
    <t>DC2021</t>
  </si>
  <si>
    <t>DC2022</t>
  </si>
  <si>
    <t>DC2023</t>
  </si>
  <si>
    <t>DF2015</t>
  </si>
  <si>
    <t>DF2016</t>
  </si>
  <si>
    <t>DF2017</t>
  </si>
  <si>
    <t>DF2018</t>
  </si>
  <si>
    <t>DF2019</t>
  </si>
  <si>
    <t>DF2020</t>
  </si>
  <si>
    <t>DF2021</t>
  </si>
  <si>
    <t>DF2022</t>
  </si>
  <si>
    <t>DF2023</t>
  </si>
  <si>
    <t>DC2017</t>
  </si>
  <si>
    <t>REL2022</t>
  </si>
  <si>
    <t>REL2023</t>
  </si>
  <si>
    <t>DFP2015</t>
  </si>
  <si>
    <t>Div.Resultados2017</t>
  </si>
  <si>
    <t>Div.Resultados2019</t>
  </si>
  <si>
    <t>Div.Resultados2021</t>
  </si>
  <si>
    <t>DFP2023</t>
  </si>
  <si>
    <t>Rel.Adm2015</t>
  </si>
  <si>
    <t>Rel.Adm2016</t>
  </si>
  <si>
    <t>BALANÇO 2018</t>
  </si>
  <si>
    <t>BALANÇO 2019</t>
  </si>
  <si>
    <t>BALANÇO 2020</t>
  </si>
  <si>
    <t>BALANÇO 2021</t>
  </si>
  <si>
    <t>BALANÇO 2022</t>
  </si>
  <si>
    <t>DC15</t>
  </si>
  <si>
    <t>DC16</t>
  </si>
  <si>
    <t>DC17</t>
  </si>
  <si>
    <t>DC18</t>
  </si>
  <si>
    <t>DC19</t>
  </si>
  <si>
    <t>DC20</t>
  </si>
  <si>
    <t>DC21</t>
  </si>
  <si>
    <t>DC22</t>
  </si>
  <si>
    <t>DO2015</t>
  </si>
  <si>
    <t>DO2017</t>
  </si>
  <si>
    <t>DO2020</t>
  </si>
  <si>
    <t>DO2021</t>
  </si>
  <si>
    <t>Rel.Adm2017</t>
  </si>
  <si>
    <t>Rel.Adm2018</t>
  </si>
  <si>
    <t>Balanço2019</t>
  </si>
  <si>
    <t>Balanço2020</t>
  </si>
  <si>
    <t>Balanço2021</t>
  </si>
  <si>
    <t>Balanço2022</t>
  </si>
  <si>
    <t>Balanço2023</t>
  </si>
  <si>
    <t>ASZE-2016</t>
  </si>
  <si>
    <t>ASZE-2017</t>
  </si>
  <si>
    <t>ASZE-2018</t>
  </si>
  <si>
    <t>ASZE-2019</t>
  </si>
  <si>
    <t>ASZE-2020</t>
  </si>
  <si>
    <t>ASZE-2021</t>
  </si>
  <si>
    <t>ITR2020</t>
  </si>
  <si>
    <t>ITR2021</t>
  </si>
  <si>
    <t>ITR2022</t>
  </si>
  <si>
    <t>ITR2023</t>
  </si>
  <si>
    <t>DC2015</t>
  </si>
  <si>
    <t>DFT2016</t>
  </si>
  <si>
    <t>Balanço2017</t>
  </si>
  <si>
    <t>Balanço2018</t>
  </si>
  <si>
    <t>RelAtiv15</t>
  </si>
  <si>
    <t>RelAtiv16</t>
  </si>
  <si>
    <t>RelAtiv17</t>
  </si>
  <si>
    <t>RelAtiv18</t>
  </si>
  <si>
    <t>RelAtiv20</t>
  </si>
  <si>
    <t>RelAtiv21</t>
  </si>
  <si>
    <t>DF22</t>
  </si>
  <si>
    <t>DF23</t>
  </si>
  <si>
    <t>SDC2021</t>
  </si>
  <si>
    <t>DCI2015</t>
  </si>
  <si>
    <t>DCI2016</t>
  </si>
  <si>
    <t>DCI2017</t>
  </si>
  <si>
    <t>DCI2018</t>
  </si>
  <si>
    <t>DCI2019</t>
  </si>
  <si>
    <t>DCI2020</t>
  </si>
  <si>
    <t>DCI2021</t>
  </si>
  <si>
    <t>DCI2022</t>
  </si>
  <si>
    <t>BALANÇO 2015</t>
  </si>
  <si>
    <t>BALANÇO 2016</t>
  </si>
  <si>
    <t>BALANÇO 2017</t>
  </si>
  <si>
    <t>BALANÇO 2023</t>
  </si>
  <si>
    <t>Relatório2015</t>
  </si>
  <si>
    <t>Relatório2016</t>
  </si>
  <si>
    <t>Relatório2017</t>
  </si>
  <si>
    <t>Relatório2018</t>
  </si>
  <si>
    <t>Relatório2019</t>
  </si>
  <si>
    <t>Relatório2020</t>
  </si>
  <si>
    <t>Relatório2021</t>
  </si>
  <si>
    <t>Relatório2022</t>
  </si>
  <si>
    <t>Relatório2023</t>
  </si>
  <si>
    <t>Relatório 2023</t>
  </si>
  <si>
    <t>CIME-2018</t>
  </si>
  <si>
    <t>CIME-2019</t>
  </si>
  <si>
    <t>CIME-2020</t>
  </si>
  <si>
    <t>CIME-2021</t>
  </si>
  <si>
    <t>CIME-2022</t>
  </si>
  <si>
    <t>CIME-2023</t>
  </si>
  <si>
    <t>DFP2014</t>
  </si>
  <si>
    <t>DFP2016</t>
  </si>
  <si>
    <t>DFP2018</t>
  </si>
  <si>
    <t>DFP2020</t>
  </si>
  <si>
    <t>DFP2022</t>
  </si>
  <si>
    <t>Rel.Diretoria2016</t>
  </si>
  <si>
    <t>Rel.Diretoria2017</t>
  </si>
  <si>
    <t>Incorp.DASA</t>
  </si>
  <si>
    <t>DO2018</t>
  </si>
  <si>
    <t>DO2022</t>
  </si>
  <si>
    <t>DO2023</t>
  </si>
  <si>
    <t>DF 2015</t>
  </si>
  <si>
    <t>DF 2016</t>
  </si>
  <si>
    <t>DF 2017</t>
  </si>
  <si>
    <t>DF 2018</t>
  </si>
  <si>
    <t>DF 2019</t>
  </si>
  <si>
    <t>DF 2020</t>
  </si>
  <si>
    <t>DF 2021</t>
  </si>
  <si>
    <t>DF 2022</t>
  </si>
  <si>
    <t>DF 2023</t>
  </si>
  <si>
    <t>Resultados2015</t>
  </si>
  <si>
    <t>Resultados2017</t>
  </si>
  <si>
    <t>Resultados2019</t>
  </si>
  <si>
    <t>Resultados2021</t>
  </si>
  <si>
    <t>Resultados2022</t>
  </si>
  <si>
    <t>DFP2021</t>
  </si>
  <si>
    <t>Incorp.FLEU</t>
  </si>
  <si>
    <t>RELSUST2020</t>
  </si>
  <si>
    <t>RELSUST2021</t>
  </si>
  <si>
    <t>RELSUST2022</t>
  </si>
  <si>
    <t>RELSUST2023</t>
  </si>
  <si>
    <t>Rel.Integ.20</t>
  </si>
  <si>
    <t>Rel.Integ.21</t>
  </si>
  <si>
    <t>Rel.Integ.22</t>
  </si>
  <si>
    <t>Rel.Integ.23</t>
  </si>
  <si>
    <t>DFP 2018</t>
  </si>
  <si>
    <t>DFP 2019</t>
  </si>
  <si>
    <t>DFP 2020</t>
  </si>
  <si>
    <t>DFP 2021</t>
  </si>
  <si>
    <t>DFP 2022</t>
  </si>
  <si>
    <t>DFP2017</t>
  </si>
  <si>
    <t>DFP2019</t>
  </si>
  <si>
    <t>Não existente</t>
  </si>
  <si>
    <t>DO2016</t>
  </si>
  <si>
    <t>DFT2019</t>
  </si>
  <si>
    <t>DFT2021</t>
  </si>
  <si>
    <t>DFT2022</t>
  </si>
  <si>
    <t>Descontinuado</t>
  </si>
  <si>
    <t>ROCH-2015</t>
  </si>
  <si>
    <t>ROCH-2016</t>
  </si>
  <si>
    <t>ROCH-2017</t>
  </si>
  <si>
    <t>ROCH-2018</t>
  </si>
  <si>
    <t>ROCH-2019</t>
  </si>
  <si>
    <t>ROCH-2020</t>
  </si>
  <si>
    <t>ROCH-2021</t>
  </si>
  <si>
    <t>ROCH-2022</t>
  </si>
  <si>
    <t>BP2017</t>
  </si>
  <si>
    <t>BP2018</t>
  </si>
  <si>
    <t>RG2020</t>
  </si>
  <si>
    <t>RG2021</t>
  </si>
  <si>
    <t>RG2022</t>
  </si>
  <si>
    <t>RG2023</t>
  </si>
  <si>
    <t>Balanço2015</t>
  </si>
  <si>
    <t>Balanço2016</t>
  </si>
  <si>
    <t>DOE DF 2019</t>
  </si>
  <si>
    <t>Balanço 2023</t>
  </si>
  <si>
    <t>DF2014</t>
  </si>
  <si>
    <t>FimPresumido</t>
  </si>
  <si>
    <t>BS2015</t>
  </si>
  <si>
    <t>BS2016</t>
  </si>
  <si>
    <t>BS2017</t>
  </si>
  <si>
    <t>BS2018</t>
  </si>
  <si>
    <t>BS2019</t>
  </si>
  <si>
    <t>BS2020</t>
  </si>
  <si>
    <t>BS2021</t>
  </si>
  <si>
    <t>BS2022</t>
  </si>
  <si>
    <t>BS2023</t>
  </si>
  <si>
    <t>RelSustentabilidade13e14</t>
  </si>
  <si>
    <t>DFT2018</t>
  </si>
  <si>
    <t>DFT2020</t>
  </si>
  <si>
    <t>GESTÃO 2016</t>
  </si>
  <si>
    <t>DFP 2017</t>
  </si>
  <si>
    <t>RAA2015</t>
  </si>
  <si>
    <t>RGA2016</t>
  </si>
  <si>
    <t>RGA2018</t>
  </si>
  <si>
    <t>RGA2019</t>
  </si>
  <si>
    <t>RGA2020</t>
  </si>
  <si>
    <t>RGA2021</t>
  </si>
  <si>
    <t>1..032.215</t>
  </si>
  <si>
    <t>DFP 2023</t>
  </si>
  <si>
    <t>Resultados2014</t>
  </si>
  <si>
    <t>Balanço 2015</t>
  </si>
  <si>
    <t>Balanço 2016</t>
  </si>
  <si>
    <t>Balanço 2017</t>
  </si>
  <si>
    <t>DPF2015</t>
  </si>
  <si>
    <t>DFP 2016</t>
  </si>
  <si>
    <t>ROCH-2023</t>
  </si>
  <si>
    <t>DRE 2017</t>
  </si>
  <si>
    <t>DRE 2018</t>
  </si>
  <si>
    <t>DRE 2019</t>
  </si>
  <si>
    <t>DRE 2020</t>
  </si>
  <si>
    <t>DRE 2021</t>
  </si>
  <si>
    <t>DRE 2022</t>
  </si>
  <si>
    <t>BALANÇO 2014</t>
  </si>
  <si>
    <t>BALANÇO 2026</t>
  </si>
  <si>
    <t>GESTÃO 2019</t>
  </si>
  <si>
    <t>GESTÃO 2020</t>
  </si>
  <si>
    <t>GESTÃO 2021</t>
  </si>
  <si>
    <t>DRE2015</t>
  </si>
  <si>
    <t>DRE2016</t>
  </si>
  <si>
    <t>DRE2017</t>
  </si>
  <si>
    <t>DRE2018</t>
  </si>
  <si>
    <t>DRE2019</t>
  </si>
  <si>
    <t>DRE2020</t>
  </si>
  <si>
    <t>DRE2021</t>
  </si>
  <si>
    <t>DRE2022</t>
  </si>
  <si>
    <t>Rativ 2020</t>
  </si>
  <si>
    <t>Rativ 2021</t>
  </si>
  <si>
    <t>Rativ 2022</t>
  </si>
  <si>
    <t>Rativ 2023</t>
  </si>
  <si>
    <t>DRE20</t>
  </si>
  <si>
    <t>DRE21</t>
  </si>
  <si>
    <t>DRE22</t>
  </si>
  <si>
    <t>DRE 23</t>
  </si>
  <si>
    <t>RELSUST2019</t>
  </si>
  <si>
    <t>DRE2023</t>
  </si>
  <si>
    <t>DPF2016</t>
  </si>
  <si>
    <t>DPF2017</t>
  </si>
  <si>
    <t>DPF2018</t>
  </si>
  <si>
    <t>DPF2019</t>
  </si>
  <si>
    <t>DPF2020</t>
  </si>
  <si>
    <t>DPF2021</t>
  </si>
  <si>
    <t>DPF2022</t>
  </si>
  <si>
    <t>DPF2023</t>
  </si>
  <si>
    <t>RelSustentabilidade14e15</t>
  </si>
  <si>
    <t>GESTÃO 2015</t>
  </si>
  <si>
    <t>GESTÃO 2017</t>
  </si>
  <si>
    <t>GESTÃO2020</t>
  </si>
  <si>
    <t>ITR 2023</t>
  </si>
  <si>
    <t>DFP 2015</t>
  </si>
  <si>
    <t>DP 2019</t>
  </si>
  <si>
    <t>DRE 2015</t>
  </si>
  <si>
    <t>DRA 2018</t>
  </si>
  <si>
    <t>DRA 2019</t>
  </si>
  <si>
    <t>DRE23</t>
  </si>
  <si>
    <t>DP 2017</t>
  </si>
  <si>
    <t>BLANÇO 2022</t>
  </si>
  <si>
    <t>BALANÇO 2028</t>
  </si>
  <si>
    <t>BLANÇO 2021</t>
  </si>
  <si>
    <t>BALNÇO 2021</t>
  </si>
  <si>
    <t>DP 2020</t>
  </si>
  <si>
    <t>DP 2022</t>
  </si>
  <si>
    <t>BALNÇO 2019</t>
  </si>
  <si>
    <t>BALNÇO 2020</t>
  </si>
  <si>
    <t>BLANÇO 2017</t>
  </si>
  <si>
    <t>BALNÇO 2015</t>
  </si>
  <si>
    <t>BALNÇO 2016</t>
  </si>
  <si>
    <t>GESTÃAO 2021</t>
  </si>
  <si>
    <t>Boehringer Ingelhein</t>
  </si>
  <si>
    <t>EMPRESAS COM DADOS COLETADOS E COM DUPLICAÇÃO DE CONTROLE</t>
  </si>
  <si>
    <t>RL&gt;= 1,0 bi em2022?</t>
  </si>
  <si>
    <t>2010-2023</t>
  </si>
  <si>
    <t>AIMO</t>
  </si>
  <si>
    <t>Empresas selecionadas</t>
  </si>
  <si>
    <t>Todas as empresas</t>
  </si>
  <si>
    <t>RL &gt;= 1,0 bi</t>
  </si>
  <si>
    <t>Grupo H+ Brasil (Clínicas do Brasil Holding S.A.)</t>
  </si>
  <si>
    <t>(5) Subsetor de origem</t>
  </si>
  <si>
    <t>Empresas excluídas do BD, mas com dados</t>
  </si>
  <si>
    <t>ATIVO TOTAL</t>
  </si>
  <si>
    <t>PATR. LÍQUIDO</t>
  </si>
  <si>
    <t>RECEITA LÍQUIDA</t>
  </si>
  <si>
    <t>LUCRO LIQUIDO</t>
  </si>
  <si>
    <t>Soma</t>
  </si>
  <si>
    <t>Média</t>
  </si>
  <si>
    <t>N. Empr.</t>
  </si>
  <si>
    <t>R$ Correntes</t>
  </si>
  <si>
    <t>EMPRESAS EXCLUÍDAS - NÃO-SAÚDE HUMANA</t>
  </si>
  <si>
    <t>BDES-2-B</t>
  </si>
  <si>
    <t>Distribuição</t>
  </si>
  <si>
    <t>Milhares</t>
  </si>
  <si>
    <t>Nenc</t>
  </si>
  <si>
    <t>DCIS2023</t>
  </si>
  <si>
    <t>DCIS2022</t>
  </si>
  <si>
    <t>DCIS2021</t>
  </si>
  <si>
    <t>DCIS2015</t>
  </si>
  <si>
    <t>DCIS2016</t>
  </si>
  <si>
    <t>DCIS2017</t>
  </si>
  <si>
    <t>DCIS2018</t>
  </si>
  <si>
    <t>DCIS2019</t>
  </si>
  <si>
    <t>DCIS2020</t>
  </si>
  <si>
    <t>Nenc/DASA</t>
  </si>
  <si>
    <t>Nenc/Fleury</t>
  </si>
  <si>
    <t>Nenc/Hapvida</t>
  </si>
  <si>
    <t>DFT2023</t>
  </si>
  <si>
    <t>Nenc/SANO</t>
  </si>
  <si>
    <t>DC23</t>
  </si>
  <si>
    <t>Nenc/RDOR</t>
  </si>
  <si>
    <t>DF 204</t>
  </si>
  <si>
    <t>Nenc/HAPV</t>
  </si>
  <si>
    <t>Cont.vazios</t>
  </si>
  <si>
    <t>Cont vazios</t>
  </si>
  <si>
    <t>Rede Ímpar</t>
  </si>
  <si>
    <t>BION</t>
  </si>
  <si>
    <t>BIONOVIS S.A. - COMPANHIA BRASILEIRA DE BIOTECNOLOGIA FARMACÊUTICA</t>
  </si>
  <si>
    <t>Bionovis</t>
  </si>
  <si>
    <t>0MUL</t>
  </si>
  <si>
    <t>12.320.079/0001-17</t>
  </si>
  <si>
    <t>sc</t>
  </si>
  <si>
    <t>HEBR</t>
  </si>
  <si>
    <t>Hemobrás</t>
  </si>
  <si>
    <t>Empresa Brasileira de Hemoderivados e Biotecnologia – Hemobrás</t>
  </si>
  <si>
    <t>07.607.851/0001-46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</si>
</sst>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 ;\(#,##0\ \)"/>
    <numFmt numFmtId="165" formatCode="#,##0_ ;\(#,##0\)"/>
  </numFmts>
  <fonts count="18" x14ac:knownFonts="1">
    <font>
      <sz val="10"/>
      <color rgb="FF000000"/>
      <name val="Calibri"/>
      <scheme val="minor"/>
    </font>
    <font>
      <sz val="10"/>
      <color rgb="FF000000"/>
      <name val="Calibri"/>
      <family val="2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  <scheme val="major"/>
    </font>
    <font>
      <b/>
      <sz val="10"/>
      <color rgb="FF000000"/>
      <name val="Calibri"/>
      <family val="2"/>
      <scheme val="major"/>
    </font>
    <font>
      <sz val="8"/>
      <name val="Calibri"/>
      <family val="2"/>
      <scheme val="minor"/>
    </font>
    <font>
      <sz val="8"/>
      <color rgb="FF000000"/>
      <name val="Calibri"/>
      <family val="2"/>
      <scheme val="major"/>
    </font>
    <font>
      <b/>
      <sz val="8"/>
      <color rgb="FF000000"/>
      <name val="Calibri"/>
      <family val="2"/>
      <scheme val="major"/>
    </font>
    <font>
      <sz val="8"/>
      <color theme="0"/>
      <name val="Calibri"/>
      <family val="2"/>
      <scheme val="major"/>
    </font>
    <font>
      <sz val="7"/>
      <color rgb="FF000000"/>
      <name val="Calibri"/>
      <family val="2"/>
      <scheme val="major"/>
    </font>
    <font>
      <b/>
      <sz val="7"/>
      <color rgb="FF000000"/>
      <name val="Calibri"/>
      <family val="2"/>
      <scheme val="major"/>
    </font>
    <font>
      <b/>
      <sz val="10"/>
      <color rgb="FF000000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ajor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8CBAD"/>
        <bgColor rgb="FFF8CBAD"/>
      </patternFill>
    </fill>
    <fill>
      <patternFill patternType="solid">
        <fgColor rgb="FFA9D08E"/>
        <bgColor rgb="FFA9D08E"/>
      </patternFill>
    </fill>
    <fill>
      <patternFill patternType="solid">
        <fgColor rgb="FFBDD7EE"/>
        <bgColor rgb="FFBDD7EE"/>
      </patternFill>
    </fill>
    <fill>
      <patternFill patternType="solid">
        <fgColor rgb="FFFFE699"/>
        <bgColor rgb="FFFFE699"/>
      </patternFill>
    </fill>
    <fill>
      <patternFill patternType="solid">
        <fgColor rgb="FFFFFF00"/>
        <bgColor rgb="FFFFFF00"/>
      </patternFill>
    </fill>
    <fill>
      <patternFill patternType="solid">
        <fgColor rgb="FFFF00FF"/>
        <bgColor rgb="FFFF00FF"/>
      </patternFill>
    </fill>
    <fill>
      <patternFill patternType="solid">
        <fgColor rgb="FFBC8FDD"/>
        <bgColor rgb="FFBC8FDD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FFFF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3"/>
    <xf numFmtId="0" fontId="17" fillId="0" borderId="3"/>
  </cellStyleXfs>
  <cellXfs count="267">
    <xf numFmtId="0" fontId="0" fillId="0" borderId="0" xfId="0"/>
    <xf numFmtId="0" fontId="0" fillId="0" borderId="4" xfId="0" applyBorder="1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65" fontId="0" fillId="0" borderId="4" xfId="0" applyNumberFormat="1" applyBorder="1"/>
    <xf numFmtId="0" fontId="3" fillId="0" borderId="4" xfId="0" applyFont="1" applyBorder="1"/>
    <xf numFmtId="0" fontId="3" fillId="0" borderId="1" xfId="0" applyFont="1" applyBorder="1" applyAlignment="1">
      <alignment horizontal="center"/>
    </xf>
    <xf numFmtId="0" fontId="0" fillId="17" borderId="4" xfId="0" applyFill="1" applyBorder="1"/>
    <xf numFmtId="0" fontId="3" fillId="14" borderId="4" xfId="0" applyFont="1" applyFill="1" applyBorder="1"/>
    <xf numFmtId="0" fontId="1" fillId="0" borderId="4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65" fontId="1" fillId="11" borderId="1" xfId="0" applyNumberFormat="1" applyFont="1" applyFill="1" applyBorder="1" applyAlignment="1">
      <alignment horizontal="center"/>
    </xf>
    <xf numFmtId="165" fontId="1" fillId="0" borderId="1" xfId="0" applyNumberFormat="1" applyFont="1" applyBorder="1"/>
    <xf numFmtId="165" fontId="1" fillId="11" borderId="1" xfId="0" applyNumberFormat="1" applyFont="1" applyFill="1" applyBorder="1"/>
    <xf numFmtId="165" fontId="1" fillId="12" borderId="1" xfId="0" applyNumberFormat="1" applyFont="1" applyFill="1" applyBorder="1"/>
    <xf numFmtId="3" fontId="1" fillId="0" borderId="1" xfId="0" applyNumberFormat="1" applyFont="1" applyBorder="1" applyAlignment="1">
      <alignment horizontal="center"/>
    </xf>
    <xf numFmtId="0" fontId="1" fillId="9" borderId="1" xfId="0" applyFont="1" applyFill="1" applyBorder="1"/>
    <xf numFmtId="165" fontId="1" fillId="0" borderId="1" xfId="0" applyNumberFormat="1" applyFont="1" applyBorder="1" applyAlignment="1">
      <alignment horizontal="center"/>
    </xf>
    <xf numFmtId="165" fontId="1" fillId="12" borderId="1" xfId="0" applyNumberFormat="1" applyFont="1" applyFill="1" applyBorder="1" applyAlignment="1">
      <alignment horizontal="center"/>
    </xf>
    <xf numFmtId="164" fontId="1" fillId="11" borderId="1" xfId="0" applyNumberFormat="1" applyFont="1" applyFill="1" applyBorder="1"/>
    <xf numFmtId="165" fontId="1" fillId="0" borderId="4" xfId="0" applyNumberFormat="1" applyFont="1" applyBorder="1" applyAlignment="1">
      <alignment horizontal="center"/>
    </xf>
    <xf numFmtId="165" fontId="1" fillId="0" borderId="4" xfId="0" applyNumberFormat="1" applyFont="1" applyBorder="1"/>
    <xf numFmtId="165" fontId="1" fillId="11" borderId="4" xfId="0" applyNumberFormat="1" applyFont="1" applyFill="1" applyBorder="1"/>
    <xf numFmtId="165" fontId="1" fillId="12" borderId="4" xfId="0" applyNumberFormat="1" applyFont="1" applyFill="1" applyBorder="1"/>
    <xf numFmtId="165" fontId="1" fillId="12" borderId="4" xfId="0" applyNumberFormat="1" applyFont="1" applyFill="1" applyBorder="1" applyAlignment="1">
      <alignment horizontal="right"/>
    </xf>
    <xf numFmtId="165" fontId="1" fillId="12" borderId="4" xfId="0" applyNumberFormat="1" applyFont="1" applyFill="1" applyBorder="1" applyAlignment="1">
      <alignment horizontal="center"/>
    </xf>
    <xf numFmtId="165" fontId="1" fillId="12" borderId="1" xfId="0" applyNumberFormat="1" applyFont="1" applyFill="1" applyBorder="1" applyAlignment="1">
      <alignment horizontal="right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/>
    <xf numFmtId="164" fontId="1" fillId="12" borderId="1" xfId="0" applyNumberFormat="1" applyFont="1" applyFill="1" applyBorder="1"/>
    <xf numFmtId="164" fontId="1" fillId="11" borderId="4" xfId="0" applyNumberFormat="1" applyFont="1" applyFill="1" applyBorder="1"/>
    <xf numFmtId="164" fontId="1" fillId="0" borderId="4" xfId="0" applyNumberFormat="1" applyFont="1" applyBorder="1"/>
    <xf numFmtId="164" fontId="1" fillId="12" borderId="4" xfId="0" applyNumberFormat="1" applyFont="1" applyFill="1" applyBorder="1"/>
    <xf numFmtId="164" fontId="1" fillId="0" borderId="4" xfId="0" applyNumberFormat="1" applyFont="1" applyBorder="1" applyAlignment="1">
      <alignment horizontal="center"/>
    </xf>
    <xf numFmtId="164" fontId="1" fillId="12" borderId="1" xfId="0" applyNumberFormat="1" applyFont="1" applyFill="1" applyBorder="1" applyAlignment="1">
      <alignment horizontal="right"/>
    </xf>
    <xf numFmtId="165" fontId="1" fillId="11" borderId="4" xfId="0" applyNumberFormat="1" applyFont="1" applyFill="1" applyBorder="1" applyAlignment="1">
      <alignment horizontal="center"/>
    </xf>
    <xf numFmtId="164" fontId="1" fillId="11" borderId="4" xfId="0" applyNumberFormat="1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3" fontId="0" fillId="0" borderId="1" xfId="0" applyNumberFormat="1" applyBorder="1"/>
    <xf numFmtId="3" fontId="1" fillId="0" borderId="4" xfId="0" applyNumberFormat="1" applyFont="1" applyBorder="1"/>
    <xf numFmtId="165" fontId="1" fillId="16" borderId="1" xfId="0" applyNumberFormat="1" applyFont="1" applyFill="1" applyBorder="1"/>
    <xf numFmtId="165" fontId="1" fillId="19" borderId="1" xfId="0" applyNumberFormat="1" applyFont="1" applyFill="1" applyBorder="1"/>
    <xf numFmtId="164" fontId="1" fillId="12" borderId="1" xfId="0" applyNumberFormat="1" applyFont="1" applyFill="1" applyBorder="1" applyAlignment="1">
      <alignment horizontal="center"/>
    </xf>
    <xf numFmtId="165" fontId="1" fillId="12" borderId="7" xfId="0" applyNumberFormat="1" applyFont="1" applyFill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3" fontId="1" fillId="12" borderId="4" xfId="0" applyNumberFormat="1" applyFont="1" applyFill="1" applyBorder="1"/>
    <xf numFmtId="165" fontId="3" fillId="0" borderId="4" xfId="0" applyNumberFormat="1" applyFont="1" applyBorder="1"/>
    <xf numFmtId="165" fontId="0" fillId="21" borderId="4" xfId="0" applyNumberFormat="1" applyFill="1" applyBorder="1"/>
    <xf numFmtId="165" fontId="3" fillId="21" borderId="4" xfId="0" applyNumberFormat="1" applyFont="1" applyFill="1" applyBorder="1"/>
    <xf numFmtId="0" fontId="3" fillId="19" borderId="4" xfId="0" applyFont="1" applyFill="1" applyBorder="1"/>
    <xf numFmtId="0" fontId="5" fillId="0" borderId="0" xfId="0" applyFont="1"/>
    <xf numFmtId="0" fontId="5" fillId="0" borderId="4" xfId="0" applyFont="1" applyBorder="1"/>
    <xf numFmtId="165" fontId="5" fillId="11" borderId="4" xfId="0" applyNumberFormat="1" applyFont="1" applyFill="1" applyBorder="1" applyAlignment="1">
      <alignment horizontal="center"/>
    </xf>
    <xf numFmtId="3" fontId="5" fillId="12" borderId="4" xfId="0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17" borderId="4" xfId="0" applyFont="1" applyFill="1" applyBorder="1"/>
    <xf numFmtId="0" fontId="5" fillId="0" borderId="1" xfId="0" applyFont="1" applyBorder="1"/>
    <xf numFmtId="0" fontId="5" fillId="9" borderId="1" xfId="0" applyFont="1" applyFill="1" applyBorder="1"/>
    <xf numFmtId="0" fontId="5" fillId="0" borderId="1" xfId="0" applyFont="1" applyBorder="1" applyAlignment="1">
      <alignment horizontal="center"/>
    </xf>
    <xf numFmtId="0" fontId="5" fillId="15" borderId="1" xfId="0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5" fillId="14" borderId="4" xfId="0" applyFont="1" applyFill="1" applyBorder="1"/>
    <xf numFmtId="0" fontId="5" fillId="5" borderId="1" xfId="0" applyFont="1" applyFill="1" applyBorder="1"/>
    <xf numFmtId="165" fontId="5" fillId="0" borderId="1" xfId="0" applyNumberFormat="1" applyFont="1" applyBorder="1"/>
    <xf numFmtId="165" fontId="5" fillId="12" borderId="1" xfId="0" applyNumberFormat="1" applyFont="1" applyFill="1" applyBorder="1" applyAlignment="1">
      <alignment horizontal="center"/>
    </xf>
    <xf numFmtId="0" fontId="5" fillId="6" borderId="1" xfId="0" applyFont="1" applyFill="1" applyBorder="1"/>
    <xf numFmtId="0" fontId="5" fillId="3" borderId="1" xfId="0" applyFont="1" applyFill="1" applyBorder="1"/>
    <xf numFmtId="0" fontId="5" fillId="4" borderId="1" xfId="0" applyFont="1" applyFill="1" applyBorder="1"/>
    <xf numFmtId="0" fontId="5" fillId="7" borderId="1" xfId="0" applyFont="1" applyFill="1" applyBorder="1"/>
    <xf numFmtId="0" fontId="5" fillId="9" borderId="4" xfId="0" applyFont="1" applyFill="1" applyBorder="1"/>
    <xf numFmtId="0" fontId="5" fillId="0" borderId="4" xfId="0" applyFont="1" applyBorder="1" applyAlignment="1">
      <alignment horizontal="center"/>
    </xf>
    <xf numFmtId="165" fontId="5" fillId="0" borderId="4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/>
    </xf>
    <xf numFmtId="165" fontId="5" fillId="12" borderId="4" xfId="0" applyNumberFormat="1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5" fillId="8" borderId="1" xfId="0" applyFont="1" applyFill="1" applyBorder="1"/>
    <xf numFmtId="0" fontId="5" fillId="13" borderId="4" xfId="0" applyFont="1" applyFill="1" applyBorder="1" applyAlignment="1">
      <alignment horizontal="center"/>
    </xf>
    <xf numFmtId="0" fontId="5" fillId="3" borderId="4" xfId="0" applyFont="1" applyFill="1" applyBorder="1"/>
    <xf numFmtId="0" fontId="5" fillId="7" borderId="4" xfId="0" applyFont="1" applyFill="1" applyBorder="1"/>
    <xf numFmtId="0" fontId="5" fillId="8" borderId="4" xfId="0" applyFont="1" applyFill="1" applyBorder="1"/>
    <xf numFmtId="0" fontId="5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9" borderId="1" xfId="0" applyFont="1" applyFill="1" applyBorder="1"/>
    <xf numFmtId="3" fontId="8" fillId="0" borderId="1" xfId="0" applyNumberFormat="1" applyFont="1" applyBorder="1" applyAlignment="1">
      <alignment horizontal="center"/>
    </xf>
    <xf numFmtId="3" fontId="8" fillId="2" borderId="1" xfId="0" applyNumberFormat="1" applyFont="1" applyFill="1" applyBorder="1" applyAlignment="1">
      <alignment horizontal="center"/>
    </xf>
    <xf numFmtId="0" fontId="8" fillId="0" borderId="5" xfId="0" applyFont="1" applyBorder="1"/>
    <xf numFmtId="0" fontId="8" fillId="0" borderId="4" xfId="0" applyFont="1" applyBorder="1" applyAlignment="1">
      <alignment horizontal="center"/>
    </xf>
    <xf numFmtId="0" fontId="10" fillId="22" borderId="4" xfId="0" applyFont="1" applyFill="1" applyBorder="1" applyAlignment="1">
      <alignment horizontal="center"/>
    </xf>
    <xf numFmtId="0" fontId="8" fillId="0" borderId="4" xfId="0" applyFont="1" applyBorder="1"/>
    <xf numFmtId="0" fontId="8" fillId="5" borderId="1" xfId="0" applyFont="1" applyFill="1" applyBorder="1"/>
    <xf numFmtId="0" fontId="8" fillId="12" borderId="4" xfId="0" applyFont="1" applyFill="1" applyBorder="1" applyAlignment="1">
      <alignment horizontal="center"/>
    </xf>
    <xf numFmtId="3" fontId="8" fillId="10" borderId="1" xfId="0" applyNumberFormat="1" applyFont="1" applyFill="1" applyBorder="1" applyAlignment="1">
      <alignment horizontal="center"/>
    </xf>
    <xf numFmtId="0" fontId="8" fillId="6" borderId="1" xfId="0" applyFont="1" applyFill="1" applyBorder="1"/>
    <xf numFmtId="0" fontId="8" fillId="3" borderId="1" xfId="0" applyFont="1" applyFill="1" applyBorder="1"/>
    <xf numFmtId="0" fontId="8" fillId="4" borderId="1" xfId="0" applyFont="1" applyFill="1" applyBorder="1"/>
    <xf numFmtId="0" fontId="8" fillId="20" borderId="1" xfId="0" applyFont="1" applyFill="1" applyBorder="1"/>
    <xf numFmtId="0" fontId="8" fillId="7" borderId="1" xfId="0" applyFont="1" applyFill="1" applyBorder="1"/>
    <xf numFmtId="0" fontId="8" fillId="8" borderId="1" xfId="0" applyFont="1" applyFill="1" applyBorder="1"/>
    <xf numFmtId="0" fontId="8" fillId="0" borderId="1" xfId="0" applyFont="1" applyBorder="1" applyAlignment="1">
      <alignment horizontal="center"/>
    </xf>
    <xf numFmtId="0" fontId="8" fillId="5" borderId="4" xfId="0" applyFont="1" applyFill="1" applyBorder="1"/>
    <xf numFmtId="3" fontId="8" fillId="0" borderId="4" xfId="0" applyNumberFormat="1" applyFont="1" applyBorder="1" applyAlignment="1">
      <alignment horizontal="center"/>
    </xf>
    <xf numFmtId="0" fontId="8" fillId="20" borderId="4" xfId="0" applyFont="1" applyFill="1" applyBorder="1"/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3" fontId="5" fillId="0" borderId="1" xfId="0" applyNumberFormat="1" applyFont="1" applyBorder="1"/>
    <xf numFmtId="0" fontId="10" fillId="19" borderId="0" xfId="0" applyFont="1" applyFill="1"/>
    <xf numFmtId="0" fontId="10" fillId="19" borderId="0" xfId="0" applyFont="1" applyFill="1" applyAlignment="1">
      <alignment horizontal="center"/>
    </xf>
    <xf numFmtId="0" fontId="8" fillId="23" borderId="4" xfId="0" applyFont="1" applyFill="1" applyBorder="1"/>
    <xf numFmtId="0" fontId="8" fillId="0" borderId="9" xfId="0" applyFont="1" applyBorder="1"/>
    <xf numFmtId="0" fontId="8" fillId="0" borderId="9" xfId="0" applyFont="1" applyBorder="1" applyAlignment="1">
      <alignment horizontal="center"/>
    </xf>
    <xf numFmtId="0" fontId="0" fillId="0" borderId="6" xfId="0" applyBorder="1" applyAlignment="1">
      <alignment horizontal="center"/>
    </xf>
    <xf numFmtId="3" fontId="8" fillId="16" borderId="4" xfId="0" applyNumberFormat="1" applyFont="1" applyFill="1" applyBorder="1" applyAlignment="1">
      <alignment horizontal="center"/>
    </xf>
    <xf numFmtId="3" fontId="8" fillId="13" borderId="4" xfId="0" applyNumberFormat="1" applyFont="1" applyFill="1" applyBorder="1" applyAlignment="1">
      <alignment horizontal="center"/>
    </xf>
    <xf numFmtId="0" fontId="8" fillId="3" borderId="4" xfId="0" applyFont="1" applyFill="1" applyBorder="1"/>
    <xf numFmtId="0" fontId="8" fillId="9" borderId="4" xfId="0" applyFont="1" applyFill="1" applyBorder="1"/>
    <xf numFmtId="0" fontId="8" fillId="5" borderId="6" xfId="0" applyFont="1" applyFill="1" applyBorder="1"/>
    <xf numFmtId="0" fontId="8" fillId="0" borderId="3" xfId="0" applyFont="1" applyBorder="1"/>
    <xf numFmtId="0" fontId="3" fillId="21" borderId="0" xfId="0" applyFont="1" applyFill="1" applyAlignment="1">
      <alignment horizontal="center"/>
    </xf>
    <xf numFmtId="0" fontId="0" fillId="21" borderId="0" xfId="0" applyFill="1" applyAlignment="1">
      <alignment horizontal="center"/>
    </xf>
    <xf numFmtId="0" fontId="13" fillId="0" borderId="0" xfId="0" applyFont="1"/>
    <xf numFmtId="0" fontId="0" fillId="23" borderId="4" xfId="0" applyFill="1" applyBorder="1"/>
    <xf numFmtId="0" fontId="0" fillId="23" borderId="4" xfId="0" applyFill="1" applyBorder="1" applyAlignment="1">
      <alignment horizontal="center"/>
    </xf>
    <xf numFmtId="0" fontId="3" fillId="23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14" borderId="4" xfId="0" applyFill="1" applyBorder="1" applyAlignment="1">
      <alignment horizontal="center"/>
    </xf>
    <xf numFmtId="0" fontId="3" fillId="14" borderId="4" xfId="0" applyFont="1" applyFill="1" applyBorder="1" applyAlignment="1">
      <alignment horizontal="center"/>
    </xf>
    <xf numFmtId="0" fontId="0" fillId="24" borderId="4" xfId="0" applyFill="1" applyBorder="1" applyAlignment="1">
      <alignment horizontal="center"/>
    </xf>
    <xf numFmtId="0" fontId="0" fillId="0" borderId="0" xfId="0" applyAlignment="1">
      <alignment horizontal="left"/>
    </xf>
    <xf numFmtId="0" fontId="8" fillId="12" borderId="12" xfId="0" applyFont="1" applyFill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23" borderId="4" xfId="0" applyFont="1" applyFill="1" applyBorder="1" applyAlignment="1">
      <alignment horizontal="center"/>
    </xf>
    <xf numFmtId="0" fontId="0" fillId="11" borderId="4" xfId="0" applyFill="1" applyBorder="1" applyAlignment="1">
      <alignment horizontal="center"/>
    </xf>
    <xf numFmtId="0" fontId="13" fillId="25" borderId="13" xfId="0" applyFont="1" applyFill="1" applyBorder="1" applyAlignment="1">
      <alignment horizontal="center"/>
    </xf>
    <xf numFmtId="0" fontId="13" fillId="23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8" fillId="0" borderId="2" xfId="0" applyFont="1" applyBorder="1" applyAlignment="1">
      <alignment vertical="top"/>
    </xf>
    <xf numFmtId="0" fontId="10" fillId="19" borderId="0" xfId="0" applyFont="1" applyFill="1" applyAlignment="1">
      <alignment vertical="top"/>
    </xf>
    <xf numFmtId="0" fontId="8" fillId="0" borderId="9" xfId="0" applyFont="1" applyBorder="1" applyAlignment="1">
      <alignment vertical="top"/>
    </xf>
    <xf numFmtId="0" fontId="3" fillId="0" borderId="0" xfId="0" applyFont="1"/>
    <xf numFmtId="3" fontId="8" fillId="0" borderId="9" xfId="0" applyNumberFormat="1" applyFont="1" applyBorder="1" applyAlignment="1">
      <alignment horizontal="center"/>
    </xf>
    <xf numFmtId="0" fontId="15" fillId="23" borderId="4" xfId="0" applyFont="1" applyFill="1" applyBorder="1"/>
    <xf numFmtId="0" fontId="15" fillId="0" borderId="0" xfId="0" applyFont="1"/>
    <xf numFmtId="0" fontId="15" fillId="0" borderId="4" xfId="0" applyFont="1" applyBorder="1"/>
    <xf numFmtId="0" fontId="8" fillId="23" borderId="1" xfId="0" applyFont="1" applyFill="1" applyBorder="1"/>
    <xf numFmtId="0" fontId="8" fillId="3" borderId="6" xfId="0" applyFont="1" applyFill="1" applyBorder="1"/>
    <xf numFmtId="0" fontId="15" fillId="26" borderId="4" xfId="0" applyFont="1" applyFill="1" applyBorder="1"/>
    <xf numFmtId="0" fontId="0" fillId="26" borderId="4" xfId="0" applyFill="1" applyBorder="1"/>
    <xf numFmtId="0" fontId="0" fillId="26" borderId="4" xfId="0" applyFill="1" applyBorder="1" applyAlignment="1">
      <alignment horizontal="center"/>
    </xf>
    <xf numFmtId="0" fontId="3" fillId="16" borderId="4" xfId="0" applyFont="1" applyFill="1" applyBorder="1" applyAlignment="1">
      <alignment horizontal="center" vertical="center" wrapText="1"/>
    </xf>
    <xf numFmtId="0" fontId="0" fillId="25" borderId="0" xfId="0" applyFill="1" applyAlignment="1">
      <alignment horizontal="center"/>
    </xf>
    <xf numFmtId="0" fontId="0" fillId="14" borderId="0" xfId="0" applyFill="1" applyAlignment="1">
      <alignment horizontal="center"/>
    </xf>
    <xf numFmtId="0" fontId="13" fillId="27" borderId="13" xfId="0" applyFont="1" applyFill="1" applyBorder="1" applyAlignment="1">
      <alignment horizontal="center"/>
    </xf>
    <xf numFmtId="0" fontId="3" fillId="25" borderId="0" xfId="0" applyFont="1" applyFill="1" applyAlignment="1">
      <alignment horizontal="left"/>
    </xf>
    <xf numFmtId="0" fontId="3" fillId="27" borderId="0" xfId="0" applyFont="1" applyFill="1" applyAlignment="1">
      <alignment horizontal="left"/>
    </xf>
    <xf numFmtId="0" fontId="0" fillId="27" borderId="0" xfId="0" applyFill="1" applyAlignment="1">
      <alignment horizontal="center"/>
    </xf>
    <xf numFmtId="0" fontId="8" fillId="25" borderId="4" xfId="0" applyFont="1" applyFill="1" applyBorder="1"/>
    <xf numFmtId="0" fontId="8" fillId="25" borderId="4" xfId="0" applyFont="1" applyFill="1" applyBorder="1" applyAlignment="1">
      <alignment vertical="top"/>
    </xf>
    <xf numFmtId="0" fontId="0" fillId="25" borderId="0" xfId="0" applyFill="1"/>
    <xf numFmtId="0" fontId="5" fillId="25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28" borderId="0" xfId="0" applyFont="1" applyFill="1" applyAlignment="1">
      <alignment horizontal="center"/>
    </xf>
    <xf numFmtId="0" fontId="5" fillId="29" borderId="0" xfId="0" applyFont="1" applyFill="1" applyAlignment="1">
      <alignment horizontal="center"/>
    </xf>
    <xf numFmtId="0" fontId="5" fillId="5" borderId="4" xfId="0" applyFont="1" applyFill="1" applyBorder="1"/>
    <xf numFmtId="0" fontId="5" fillId="5" borderId="2" xfId="0" applyFont="1" applyFill="1" applyBorder="1"/>
    <xf numFmtId="0" fontId="5" fillId="6" borderId="4" xfId="0" applyFont="1" applyFill="1" applyBorder="1"/>
    <xf numFmtId="0" fontId="0" fillId="0" borderId="10" xfId="0" applyBorder="1"/>
    <xf numFmtId="3" fontId="5" fillId="12" borderId="1" xfId="0" applyNumberFormat="1" applyFont="1" applyFill="1" applyBorder="1"/>
    <xf numFmtId="0" fontId="0" fillId="26" borderId="0" xfId="0" applyFill="1" applyAlignment="1">
      <alignment horizontal="center"/>
    </xf>
    <xf numFmtId="0" fontId="0" fillId="26" borderId="0" xfId="0" applyFill="1"/>
    <xf numFmtId="0" fontId="5" fillId="26" borderId="0" xfId="0" applyFont="1" applyFill="1"/>
    <xf numFmtId="0" fontId="5" fillId="26" borderId="0" xfId="0" applyFont="1" applyFill="1" applyAlignment="1">
      <alignment horizontal="center"/>
    </xf>
    <xf numFmtId="0" fontId="0" fillId="26" borderId="1" xfId="0" applyFill="1" applyBorder="1"/>
    <xf numFmtId="0" fontId="0" fillId="26" borderId="1" xfId="0" applyFill="1" applyBorder="1" applyAlignment="1">
      <alignment horizontal="center"/>
    </xf>
    <xf numFmtId="165" fontId="8" fillId="0" borderId="0" xfId="0" applyNumberFormat="1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9" fillId="2" borderId="14" xfId="0" applyFont="1" applyFill="1" applyBorder="1" applyAlignment="1">
      <alignment horizontal="center" vertical="center" wrapText="1"/>
    </xf>
    <xf numFmtId="0" fontId="16" fillId="15" borderId="12" xfId="0" applyFont="1" applyFill="1" applyBorder="1" applyAlignment="1">
      <alignment horizontal="center"/>
    </xf>
    <xf numFmtId="0" fontId="10" fillId="22" borderId="12" xfId="0" applyFont="1" applyFill="1" applyBorder="1" applyAlignment="1">
      <alignment horizontal="center"/>
    </xf>
    <xf numFmtId="0" fontId="5" fillId="4" borderId="4" xfId="0" applyFont="1" applyFill="1" applyBorder="1"/>
    <xf numFmtId="3" fontId="5" fillId="12" borderId="2" xfId="0" applyNumberFormat="1" applyFont="1" applyFill="1" applyBorder="1"/>
    <xf numFmtId="3" fontId="0" fillId="0" borderId="4" xfId="0" applyNumberFormat="1" applyBorder="1" applyAlignment="1">
      <alignment horizontal="center"/>
    </xf>
    <xf numFmtId="3" fontId="5" fillId="0" borderId="4" xfId="0" applyNumberFormat="1" applyFont="1" applyBorder="1" applyAlignment="1">
      <alignment horizontal="center" wrapText="1"/>
    </xf>
    <xf numFmtId="3" fontId="5" fillId="12" borderId="4" xfId="0" applyNumberFormat="1" applyFont="1" applyFill="1" applyBorder="1" applyAlignment="1">
      <alignment horizontal="center" wrapText="1"/>
    </xf>
    <xf numFmtId="3" fontId="5" fillId="12" borderId="4" xfId="0" applyNumberFormat="1" applyFont="1" applyFill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5" fillId="0" borderId="4" xfId="0" applyFont="1" applyBorder="1" applyAlignment="1">
      <alignment horizontal="center" wrapText="1"/>
    </xf>
    <xf numFmtId="0" fontId="5" fillId="19" borderId="4" xfId="0" applyFont="1" applyFill="1" applyBorder="1" applyAlignment="1">
      <alignment horizontal="center"/>
    </xf>
    <xf numFmtId="0" fontId="5" fillId="21" borderId="4" xfId="0" applyFont="1" applyFill="1" applyBorder="1" applyAlignment="1">
      <alignment horizontal="center"/>
    </xf>
    <xf numFmtId="164" fontId="5" fillId="11" borderId="4" xfId="0" applyNumberFormat="1" applyFont="1" applyFill="1" applyBorder="1" applyAlignment="1">
      <alignment horizontal="center"/>
    </xf>
    <xf numFmtId="0" fontId="5" fillId="9" borderId="6" xfId="0" applyFont="1" applyFill="1" applyBorder="1"/>
    <xf numFmtId="165" fontId="3" fillId="0" borderId="4" xfId="0" applyNumberFormat="1" applyFont="1" applyBorder="1" applyAlignment="1">
      <alignment horizontal="center"/>
    </xf>
    <xf numFmtId="165" fontId="1" fillId="0" borderId="0" xfId="0" applyNumberFormat="1" applyFont="1"/>
    <xf numFmtId="164" fontId="1" fillId="11" borderId="1" xfId="0" applyNumberFormat="1" applyFont="1" applyFill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0" fillId="0" borderId="6" xfId="0" applyBorder="1"/>
    <xf numFmtId="3" fontId="0" fillId="12" borderId="1" xfId="0" applyNumberFormat="1" applyFill="1" applyBorder="1" applyAlignment="1">
      <alignment horizontal="right"/>
    </xf>
    <xf numFmtId="165" fontId="1" fillId="12" borderId="0" xfId="0" applyNumberFormat="1" applyFont="1" applyFill="1"/>
    <xf numFmtId="0" fontId="3" fillId="17" borderId="4" xfId="0" applyFont="1" applyFill="1" applyBorder="1"/>
    <xf numFmtId="0" fontId="3" fillId="25" borderId="0" xfId="0" applyFont="1" applyFill="1"/>
    <xf numFmtId="0" fontId="3" fillId="25" borderId="0" xfId="0" applyFont="1" applyFill="1" applyAlignment="1">
      <alignment horizontal="center"/>
    </xf>
    <xf numFmtId="3" fontId="5" fillId="11" borderId="4" xfId="0" applyNumberFormat="1" applyFont="1" applyFill="1" applyBorder="1" applyAlignment="1">
      <alignment horizontal="center"/>
    </xf>
    <xf numFmtId="165" fontId="0" fillId="21" borderId="4" xfId="0" applyNumberFormat="1" applyFill="1" applyBorder="1" applyAlignment="1">
      <alignment horizontal="center"/>
    </xf>
    <xf numFmtId="3" fontId="0" fillId="12" borderId="4" xfId="0" applyNumberFormat="1" applyFill="1" applyBorder="1" applyAlignment="1">
      <alignment horizontal="center"/>
    </xf>
    <xf numFmtId="0" fontId="3" fillId="19" borderId="4" xfId="0" applyFont="1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15" borderId="4" xfId="0" applyFont="1" applyFill="1" applyBorder="1" applyAlignment="1">
      <alignment horizontal="center"/>
    </xf>
    <xf numFmtId="0" fontId="1" fillId="9" borderId="4" xfId="0" applyFont="1" applyFill="1" applyBorder="1"/>
    <xf numFmtId="165" fontId="1" fillId="18" borderId="4" xfId="0" applyNumberFormat="1" applyFont="1" applyFill="1" applyBorder="1" applyAlignment="1">
      <alignment horizontal="center"/>
    </xf>
    <xf numFmtId="164" fontId="1" fillId="1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9" xfId="0" applyBorder="1"/>
    <xf numFmtId="164" fontId="1" fillId="0" borderId="0" xfId="0" applyNumberFormat="1" applyFont="1" applyAlignment="1">
      <alignment horizontal="center"/>
    </xf>
    <xf numFmtId="165" fontId="1" fillId="11" borderId="0" xfId="0" applyNumberFormat="1" applyFont="1" applyFill="1"/>
    <xf numFmtId="164" fontId="1" fillId="0" borderId="0" xfId="0" applyNumberFormat="1" applyFont="1"/>
    <xf numFmtId="165" fontId="1" fillId="0" borderId="7" xfId="0" applyNumberFormat="1" applyFont="1" applyBorder="1"/>
    <xf numFmtId="0" fontId="3" fillId="0" borderId="9" xfId="0" applyFont="1" applyBorder="1"/>
    <xf numFmtId="165" fontId="1" fillId="12" borderId="7" xfId="0" applyNumberFormat="1" applyFont="1" applyFill="1" applyBorder="1"/>
    <xf numFmtId="3" fontId="1" fillId="12" borderId="1" xfId="0" applyNumberFormat="1" applyFont="1" applyFill="1" applyBorder="1" applyAlignment="1">
      <alignment horizontal="center"/>
    </xf>
    <xf numFmtId="165" fontId="1" fillId="0" borderId="0" xfId="0" applyNumberFormat="1" applyFont="1" applyAlignment="1">
      <alignment vertical="center"/>
    </xf>
    <xf numFmtId="164" fontId="1" fillId="12" borderId="0" xfId="0" applyNumberFormat="1" applyFont="1" applyFill="1" applyAlignment="1">
      <alignment horizontal="right"/>
    </xf>
    <xf numFmtId="0" fontId="8" fillId="0" borderId="14" xfId="0" applyFont="1" applyBorder="1"/>
    <xf numFmtId="0" fontId="16" fillId="15" borderId="9" xfId="0" applyFont="1" applyFill="1" applyBorder="1" applyAlignment="1">
      <alignment horizontal="center"/>
    </xf>
    <xf numFmtId="0" fontId="8" fillId="0" borderId="11" xfId="0" applyFont="1" applyBorder="1"/>
    <xf numFmtId="0" fontId="8" fillId="0" borderId="11" xfId="0" applyFont="1" applyBorder="1" applyAlignment="1">
      <alignment horizontal="center"/>
    </xf>
    <xf numFmtId="0" fontId="8" fillId="0" borderId="12" xfId="0" applyFont="1" applyBorder="1"/>
    <xf numFmtId="0" fontId="8" fillId="0" borderId="15" xfId="0" applyFont="1" applyBorder="1"/>
    <xf numFmtId="0" fontId="0" fillId="0" borderId="4" xfId="0" applyBorder="1" applyAlignment="1">
      <alignment horizontal="left"/>
    </xf>
    <xf numFmtId="0" fontId="0" fillId="26" borderId="4" xfId="0" applyFill="1" applyBorder="1" applyAlignment="1">
      <alignment horizontal="left"/>
    </xf>
    <xf numFmtId="0" fontId="0" fillId="23" borderId="4" xfId="0" applyFill="1" applyBorder="1" applyAlignment="1">
      <alignment horizontal="left"/>
    </xf>
    <xf numFmtId="0" fontId="0" fillId="17" borderId="9" xfId="0" applyFill="1" applyBorder="1"/>
    <xf numFmtId="0" fontId="1" fillId="0" borderId="6" xfId="0" applyFont="1" applyBorder="1"/>
    <xf numFmtId="0" fontId="5" fillId="13" borderId="9" xfId="0" applyFont="1" applyFill="1" applyBorder="1" applyAlignment="1">
      <alignment horizontal="center"/>
    </xf>
    <xf numFmtId="0" fontId="5" fillId="15" borderId="6" xfId="0" applyFont="1" applyFill="1" applyBorder="1" applyAlignment="1">
      <alignment horizontal="center"/>
    </xf>
    <xf numFmtId="165" fontId="1" fillId="0" borderId="6" xfId="0" applyNumberFormat="1" applyFont="1" applyBorder="1" applyAlignment="1">
      <alignment horizontal="center"/>
    </xf>
    <xf numFmtId="165" fontId="1" fillId="12" borderId="6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17" borderId="11" xfId="0" applyFill="1" applyBorder="1"/>
    <xf numFmtId="0" fontId="1" fillId="0" borderId="2" xfId="0" applyFont="1" applyBorder="1"/>
    <xf numFmtId="0" fontId="5" fillId="3" borderId="2" xfId="0" applyFont="1" applyFill="1" applyBorder="1"/>
    <xf numFmtId="0" fontId="5" fillId="13" borderId="11" xfId="0" applyFont="1" applyFill="1" applyBorder="1" applyAlignment="1">
      <alignment horizontal="center"/>
    </xf>
    <xf numFmtId="0" fontId="5" fillId="15" borderId="2" xfId="0" applyFont="1" applyFill="1" applyBorder="1" applyAlignment="1">
      <alignment horizontal="center"/>
    </xf>
    <xf numFmtId="165" fontId="1" fillId="0" borderId="2" xfId="0" applyNumberFormat="1" applyFont="1" applyBorder="1"/>
    <xf numFmtId="165" fontId="1" fillId="11" borderId="2" xfId="0" applyNumberFormat="1" applyFont="1" applyFill="1" applyBorder="1"/>
    <xf numFmtId="165" fontId="1" fillId="12" borderId="2" xfId="0" applyNumberFormat="1" applyFont="1" applyFill="1" applyBorder="1"/>
    <xf numFmtId="164" fontId="1" fillId="11" borderId="0" xfId="0" applyNumberFormat="1" applyFont="1" applyFill="1" applyAlignment="1">
      <alignment horizontal="center"/>
    </xf>
    <xf numFmtId="165" fontId="1" fillId="12" borderId="0" xfId="0" applyNumberFormat="1" applyFont="1" applyFill="1" applyAlignment="1">
      <alignment horizontal="center"/>
    </xf>
    <xf numFmtId="164" fontId="1" fillId="12" borderId="0" xfId="0" applyNumberFormat="1" applyFont="1" applyFill="1"/>
  </cellXfs>
  <cellStyles count="3">
    <cellStyle name="Normal" xfId="0" builtinId="0"/>
    <cellStyle name="Normal 2" xfId="1" xr:uid="{7AE04190-D407-461B-9C03-B5D92977B97E}"/>
    <cellStyle name="Normal 3" xfId="2" xr:uid="{15F8E530-75C3-48BC-8FDD-81F1E55332F4}"/>
  </cellStyles>
  <dxfs count="36"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3999450666829432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3999450666829432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rgb="FFC00000"/>
        </patternFill>
      </fill>
    </dxf>
    <dxf>
      <fill>
        <patternFill>
          <bgColor theme="9" tint="0.59996337778862885"/>
        </patternFill>
      </fill>
    </dxf>
    <dxf>
      <fill>
        <patternFill>
          <bgColor rgb="FFC00000"/>
        </patternFill>
      </fill>
    </dxf>
    <dxf>
      <fill>
        <patternFill>
          <bgColor theme="9" tint="0.59996337778862885"/>
        </patternFill>
      </fill>
    </dxf>
    <dxf>
      <fill>
        <patternFill>
          <bgColor rgb="FFC00000"/>
        </patternFill>
      </fill>
    </dxf>
    <dxf>
      <fill>
        <patternFill>
          <bgColor theme="9" tint="0.59996337778862885"/>
        </patternFill>
      </fill>
    </dxf>
    <dxf>
      <fill>
        <patternFill>
          <bgColor rgb="FFC00000"/>
        </patternFill>
      </fill>
    </dxf>
    <dxf>
      <fill>
        <patternFill>
          <bgColor theme="9" tint="0.59996337778862885"/>
        </patternFill>
      </fill>
    </dxf>
    <dxf>
      <fill>
        <patternFill>
          <bgColor rgb="FFC00000"/>
        </patternFill>
      </fill>
    </dxf>
    <dxf>
      <fill>
        <patternFill>
          <bgColor theme="9" tint="0.59996337778862885"/>
        </patternFill>
      </fill>
    </dxf>
    <dxf>
      <fill>
        <patternFill>
          <bgColor rgb="FFC00000"/>
        </patternFill>
      </fill>
    </dxf>
    <dxf>
      <fill>
        <patternFill>
          <bgColor theme="9" tint="0.59996337778862885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colors>
    <mruColors>
      <color rgb="FFCCFFCC"/>
      <color rgb="FFFF66FF"/>
      <color rgb="FFCC6600"/>
      <color rgb="FFFF9900"/>
      <color rgb="FFFFFFCC"/>
      <color rgb="FF66CCFF"/>
      <color rgb="FF0000FF"/>
      <color rgb="FFCC0000"/>
      <color rgb="FFFFCCCC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9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8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32" Type="http://customschemas.google.com/relationships/workbookmetadata" Target="metadata"/><Relationship Id="rId37" Type="http://schemas.microsoft.com/office/2017/06/relationships/rdRichValue" Target="richData/rdrichvalue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36" Type="http://schemas.openxmlformats.org/officeDocument/2006/relationships/sheetMetadata" Target="metadata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2</v>
    <v>1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</sheetPr>
  <dimension ref="A1:O1001"/>
  <sheetViews>
    <sheetView zoomScaleNormal="100" workbookViewId="0">
      <pane xSplit="6" ySplit="6" topLeftCell="I57" activePane="bottomRight" state="frozen"/>
      <selection pane="topRight" activeCell="D1" sqref="D1"/>
      <selection pane="bottomLeft" activeCell="A2" sqref="A2"/>
      <selection pane="bottomRight" activeCell="O59" sqref="O59"/>
    </sheetView>
  </sheetViews>
  <sheetFormatPr defaultColWidth="14.44140625" defaultRowHeight="15" customHeight="1" x14ac:dyDescent="0.2"/>
  <cols>
    <col min="1" max="1" width="6.109375" style="88" customWidth="1"/>
    <col min="2" max="3" width="22" style="88" customWidth="1"/>
    <col min="4" max="5" width="6.109375" style="88" customWidth="1"/>
    <col min="6" max="6" width="15.5546875" style="88" customWidth="1"/>
    <col min="7" max="7" width="6.44140625" style="89" customWidth="1"/>
    <col min="8" max="8" width="9.88671875" style="88" customWidth="1"/>
    <col min="9" max="9" width="22.33203125" style="88" customWidth="1"/>
    <col min="10" max="10" width="13" style="88" customWidth="1"/>
    <col min="11" max="13" width="9.5546875" style="88" customWidth="1"/>
    <col min="14" max="14" width="9.5546875" style="89" customWidth="1"/>
    <col min="15" max="15" width="5.88671875" style="88" customWidth="1"/>
    <col min="16" max="29" width="12.5546875" style="88" customWidth="1"/>
    <col min="30" max="16384" width="14.44140625" style="88"/>
  </cols>
  <sheetData>
    <row r="1" spans="1:15" s="114" customFormat="1" ht="9.6" x14ac:dyDescent="0.2">
      <c r="A1" s="114" t="s">
        <v>902</v>
      </c>
      <c r="G1" s="115"/>
      <c r="K1" s="115" t="s">
        <v>0</v>
      </c>
      <c r="L1" s="115" t="s">
        <v>0</v>
      </c>
      <c r="M1" s="115" t="s">
        <v>1</v>
      </c>
      <c r="N1" s="117">
        <f>COUNTIF(N7:N156,"=S")</f>
        <v>92</v>
      </c>
    </row>
    <row r="2" spans="1:15" s="114" customFormat="1" ht="9.6" x14ac:dyDescent="0.2">
      <c r="G2" s="115"/>
      <c r="J2" s="118" t="s">
        <v>3</v>
      </c>
      <c r="K2" s="115">
        <f>COUNTIF(K7:K156,"=SIM")</f>
        <v>113</v>
      </c>
      <c r="L2" s="115">
        <f>COUNTIF(L7:L156,"=SIM")</f>
        <v>108</v>
      </c>
      <c r="M2" s="115">
        <f>COUNTIF(M7:M156,"=SIM")</f>
        <v>114</v>
      </c>
      <c r="N2" s="117">
        <f>COUNTIF(N7:N156,"=N")</f>
        <v>7</v>
      </c>
    </row>
    <row r="3" spans="1:15" s="114" customFormat="1" ht="9.6" x14ac:dyDescent="0.2">
      <c r="G3" s="115"/>
      <c r="J3" s="118" t="s">
        <v>5</v>
      </c>
      <c r="K3" s="115">
        <f>COUNTIF(K7:K156,"=não")</f>
        <v>35</v>
      </c>
      <c r="L3" s="115">
        <f>COUNTIF(L7:L156,"=não")</f>
        <v>40</v>
      </c>
      <c r="M3" s="115">
        <f>COUNTIF(M7:M156,"=não")</f>
        <v>9</v>
      </c>
      <c r="N3" s="117">
        <f>COUNTIF(N7:N156,"=NSA")</f>
        <v>21</v>
      </c>
    </row>
    <row r="4" spans="1:15" s="114" customFormat="1" ht="9.6" x14ac:dyDescent="0.2">
      <c r="G4" s="115"/>
      <c r="K4" s="119">
        <f>SUM(K2:K3)</f>
        <v>148</v>
      </c>
      <c r="L4" s="119">
        <f>SUM(L2:L3)</f>
        <v>148</v>
      </c>
      <c r="M4" s="119">
        <f>SUM(M2:M3)</f>
        <v>123</v>
      </c>
      <c r="N4" s="116"/>
    </row>
    <row r="5" spans="1:15" ht="3" customHeight="1" x14ac:dyDescent="0.2">
      <c r="K5" s="90"/>
      <c r="L5" s="90"/>
      <c r="M5" s="90"/>
    </row>
    <row r="6" spans="1:15" ht="40.799999999999997" x14ac:dyDescent="0.2">
      <c r="A6" s="91" t="s">
        <v>7</v>
      </c>
      <c r="B6" s="91" t="s">
        <v>8</v>
      </c>
      <c r="C6" s="91" t="s">
        <v>610</v>
      </c>
      <c r="D6" s="91" t="s">
        <v>7</v>
      </c>
      <c r="E6" s="91" t="s">
        <v>9</v>
      </c>
      <c r="F6" s="91" t="s">
        <v>891</v>
      </c>
      <c r="G6" s="91" t="s">
        <v>11</v>
      </c>
      <c r="H6" s="91" t="s">
        <v>12</v>
      </c>
      <c r="I6" s="91" t="s">
        <v>13</v>
      </c>
      <c r="J6" s="91" t="s">
        <v>14</v>
      </c>
      <c r="K6" s="92" t="s">
        <v>884</v>
      </c>
      <c r="L6" s="92" t="s">
        <v>15</v>
      </c>
      <c r="M6" s="92" t="s">
        <v>16</v>
      </c>
      <c r="N6" s="193" t="s">
        <v>17</v>
      </c>
    </row>
    <row r="7" spans="1:15" ht="15.75" customHeight="1" x14ac:dyDescent="0.2">
      <c r="A7" s="93" t="s">
        <v>18</v>
      </c>
      <c r="B7" s="151" t="s">
        <v>19</v>
      </c>
      <c r="C7" s="151" t="str">
        <f t="shared" ref="C7:C38" si="0">A7&amp;" - "&amp;B7</f>
        <v>ABBO - Abott</v>
      </c>
      <c r="D7" s="93" t="s">
        <v>18</v>
      </c>
      <c r="E7" s="93" t="s">
        <v>18</v>
      </c>
      <c r="F7" s="94" t="s">
        <v>20</v>
      </c>
      <c r="G7" s="95" t="s">
        <v>21</v>
      </c>
      <c r="H7" s="96">
        <v>2749700</v>
      </c>
      <c r="I7" s="93" t="s">
        <v>22</v>
      </c>
      <c r="J7" s="97" t="s">
        <v>23</v>
      </c>
      <c r="K7" s="98" t="s">
        <v>3</v>
      </c>
      <c r="L7" s="98" t="s">
        <v>24</v>
      </c>
      <c r="M7" s="98" t="s">
        <v>3</v>
      </c>
      <c r="N7" s="194" t="s">
        <v>6</v>
      </c>
      <c r="O7" s="88" t="s">
        <v>26</v>
      </c>
    </row>
    <row r="8" spans="1:15" ht="15.75" customHeight="1" x14ac:dyDescent="0.2">
      <c r="A8" s="93" t="s">
        <v>27</v>
      </c>
      <c r="B8" s="151" t="s">
        <v>28</v>
      </c>
      <c r="C8" s="151" t="str">
        <f t="shared" si="0"/>
        <v>ACCA - A.C. Camargo Cancer Center</v>
      </c>
      <c r="D8" s="93" t="s">
        <v>27</v>
      </c>
      <c r="E8" s="93" t="s">
        <v>27</v>
      </c>
      <c r="F8" s="101" t="s">
        <v>29</v>
      </c>
      <c r="G8" s="95" t="s">
        <v>30</v>
      </c>
      <c r="H8" s="95">
        <v>1142277</v>
      </c>
      <c r="I8" s="93" t="s">
        <v>31</v>
      </c>
      <c r="J8" s="97" t="s">
        <v>32</v>
      </c>
      <c r="K8" s="98" t="s">
        <v>3</v>
      </c>
      <c r="L8" s="98" t="s">
        <v>3</v>
      </c>
      <c r="M8" s="98" t="s">
        <v>3</v>
      </c>
      <c r="N8" s="145" t="s">
        <v>2</v>
      </c>
      <c r="O8" s="88" t="s">
        <v>26</v>
      </c>
    </row>
    <row r="9" spans="1:15" ht="15.75" customHeight="1" x14ac:dyDescent="0.2">
      <c r="A9" s="93" t="s">
        <v>33</v>
      </c>
      <c r="B9" s="151" t="s">
        <v>34</v>
      </c>
      <c r="C9" s="151" t="str">
        <f t="shared" si="0"/>
        <v>ACHE - Aché</v>
      </c>
      <c r="D9" s="93" t="s">
        <v>33</v>
      </c>
      <c r="E9" s="93" t="s">
        <v>33</v>
      </c>
      <c r="F9" s="94" t="s">
        <v>20</v>
      </c>
      <c r="G9" s="95" t="s">
        <v>30</v>
      </c>
      <c r="H9" s="95">
        <v>4977629</v>
      </c>
      <c r="I9" s="93" t="s">
        <v>35</v>
      </c>
      <c r="J9" s="97" t="s">
        <v>36</v>
      </c>
      <c r="K9" s="98" t="s">
        <v>3</v>
      </c>
      <c r="L9" s="98" t="s">
        <v>3</v>
      </c>
      <c r="M9" s="98" t="s">
        <v>3</v>
      </c>
      <c r="N9" s="145" t="s">
        <v>2</v>
      </c>
      <c r="O9" s="88" t="s">
        <v>26</v>
      </c>
    </row>
    <row r="10" spans="1:15" ht="15.75" customHeight="1" x14ac:dyDescent="0.2">
      <c r="A10" s="93" t="s">
        <v>37</v>
      </c>
      <c r="B10" s="151" t="s">
        <v>38</v>
      </c>
      <c r="C10" s="151" t="str">
        <f t="shared" si="0"/>
        <v>ACSC - Assoc. Congreg. Santa Catarina (Hospital Santa Catarina)</v>
      </c>
      <c r="D10" s="93" t="s">
        <v>37</v>
      </c>
      <c r="E10" s="93" t="s">
        <v>37</v>
      </c>
      <c r="F10" s="101" t="s">
        <v>29</v>
      </c>
      <c r="G10" s="95" t="s">
        <v>30</v>
      </c>
      <c r="H10" s="103">
        <v>2367400</v>
      </c>
      <c r="I10" s="93" t="s">
        <v>39</v>
      </c>
      <c r="J10" s="97" t="s">
        <v>40</v>
      </c>
      <c r="K10" s="98" t="s">
        <v>3</v>
      </c>
      <c r="L10" s="98" t="s">
        <v>3</v>
      </c>
      <c r="M10" s="98" t="s">
        <v>3</v>
      </c>
      <c r="N10" s="145" t="s">
        <v>2</v>
      </c>
      <c r="O10" s="88" t="s">
        <v>26</v>
      </c>
    </row>
    <row r="11" spans="1:15" ht="15.75" customHeight="1" x14ac:dyDescent="0.2">
      <c r="A11" s="93" t="s">
        <v>41</v>
      </c>
      <c r="B11" s="151" t="s">
        <v>42</v>
      </c>
      <c r="C11" s="151" t="str">
        <f t="shared" si="0"/>
        <v>ALLI - Alliança</v>
      </c>
      <c r="D11" s="93" t="s">
        <v>41</v>
      </c>
      <c r="E11" s="93" t="s">
        <v>41</v>
      </c>
      <c r="F11" s="104" t="s">
        <v>43</v>
      </c>
      <c r="G11" s="95" t="s">
        <v>30</v>
      </c>
      <c r="H11" s="95">
        <v>1085009</v>
      </c>
      <c r="I11" s="93" t="s">
        <v>44</v>
      </c>
      <c r="J11" s="97" t="s">
        <v>45</v>
      </c>
      <c r="K11" s="98" t="s">
        <v>3</v>
      </c>
      <c r="L11" s="98" t="s">
        <v>3</v>
      </c>
      <c r="M11" s="98" t="s">
        <v>3</v>
      </c>
      <c r="N11" s="145" t="s">
        <v>2</v>
      </c>
      <c r="O11" s="88" t="s">
        <v>26</v>
      </c>
    </row>
    <row r="12" spans="1:15" ht="15.75" customHeight="1" x14ac:dyDescent="0.2">
      <c r="A12" s="93" t="s">
        <v>46</v>
      </c>
      <c r="B12" s="151" t="s">
        <v>47</v>
      </c>
      <c r="C12" s="151" t="str">
        <f t="shared" si="0"/>
        <v>AMIN - Amil</v>
      </c>
      <c r="D12" s="93" t="s">
        <v>46</v>
      </c>
      <c r="E12" s="93" t="s">
        <v>46</v>
      </c>
      <c r="F12" s="105" t="s">
        <v>48</v>
      </c>
      <c r="G12" s="95" t="s">
        <v>21</v>
      </c>
      <c r="H12" s="95">
        <v>18380021</v>
      </c>
      <c r="I12" s="93" t="s">
        <v>49</v>
      </c>
      <c r="J12" s="97" t="s">
        <v>50</v>
      </c>
      <c r="K12" s="98" t="s">
        <v>3</v>
      </c>
      <c r="L12" s="98" t="s">
        <v>3</v>
      </c>
      <c r="M12" s="98" t="s">
        <v>3</v>
      </c>
      <c r="N12" s="145" t="s">
        <v>2</v>
      </c>
      <c r="O12" s="88" t="s">
        <v>26</v>
      </c>
    </row>
    <row r="13" spans="1:15" ht="15.75" customHeight="1" x14ac:dyDescent="0.2">
      <c r="A13" s="93" t="s">
        <v>51</v>
      </c>
      <c r="B13" s="151" t="s">
        <v>52</v>
      </c>
      <c r="C13" s="151" t="str">
        <f t="shared" si="0"/>
        <v>APSE - Apsen</v>
      </c>
      <c r="D13" s="93" t="s">
        <v>51</v>
      </c>
      <c r="E13" s="93" t="s">
        <v>51</v>
      </c>
      <c r="F13" s="94" t="s">
        <v>20</v>
      </c>
      <c r="G13" s="95" t="s">
        <v>30</v>
      </c>
      <c r="H13" s="95">
        <v>1146839</v>
      </c>
      <c r="I13" s="93" t="s">
        <v>53</v>
      </c>
      <c r="J13" s="97" t="s">
        <v>54</v>
      </c>
      <c r="K13" s="98" t="s">
        <v>3</v>
      </c>
      <c r="L13" s="98" t="s">
        <v>3</v>
      </c>
      <c r="M13" s="98" t="s">
        <v>3</v>
      </c>
      <c r="N13" s="145" t="s">
        <v>2</v>
      </c>
      <c r="O13" s="88" t="s">
        <v>26</v>
      </c>
    </row>
    <row r="14" spans="1:15" ht="15.75" customHeight="1" x14ac:dyDescent="0.2">
      <c r="A14" s="93" t="s">
        <v>55</v>
      </c>
      <c r="B14" s="151" t="s">
        <v>56</v>
      </c>
      <c r="C14" s="151" t="str">
        <f t="shared" si="0"/>
        <v>ARAU - Araújo</v>
      </c>
      <c r="D14" s="93" t="s">
        <v>55</v>
      </c>
      <c r="E14" s="93" t="s">
        <v>55</v>
      </c>
      <c r="F14" s="106" t="s">
        <v>57</v>
      </c>
      <c r="G14" s="95" t="s">
        <v>30</v>
      </c>
      <c r="H14" s="95">
        <v>3087151</v>
      </c>
      <c r="I14" s="93" t="s">
        <v>58</v>
      </c>
      <c r="J14" s="97" t="s">
        <v>59</v>
      </c>
      <c r="K14" s="98" t="s">
        <v>3</v>
      </c>
      <c r="L14" s="98" t="s">
        <v>3</v>
      </c>
      <c r="M14" s="98" t="s">
        <v>3</v>
      </c>
      <c r="N14" s="145" t="s">
        <v>2</v>
      </c>
      <c r="O14" s="88" t="s">
        <v>26</v>
      </c>
    </row>
    <row r="15" spans="1:15" ht="15.75" customHeight="1" x14ac:dyDescent="0.2">
      <c r="A15" s="93" t="s">
        <v>60</v>
      </c>
      <c r="B15" s="151" t="s">
        <v>61</v>
      </c>
      <c r="C15" s="151" t="str">
        <f t="shared" si="0"/>
        <v>ASSI - Assim Saúde</v>
      </c>
      <c r="D15" s="93" t="s">
        <v>60</v>
      </c>
      <c r="E15" s="93" t="s">
        <v>60</v>
      </c>
      <c r="F15" s="105" t="s">
        <v>48</v>
      </c>
      <c r="G15" s="95" t="s">
        <v>30</v>
      </c>
      <c r="H15" s="95">
        <v>1786426</v>
      </c>
      <c r="I15" s="93" t="s">
        <v>62</v>
      </c>
      <c r="J15" s="97" t="s">
        <v>63</v>
      </c>
      <c r="K15" s="98" t="s">
        <v>3</v>
      </c>
      <c r="L15" s="98" t="s">
        <v>3</v>
      </c>
      <c r="M15" s="98" t="s">
        <v>3</v>
      </c>
      <c r="N15" s="145" t="s">
        <v>2</v>
      </c>
      <c r="O15" s="88" t="s">
        <v>26</v>
      </c>
    </row>
    <row r="16" spans="1:15" ht="15.75" customHeight="1" x14ac:dyDescent="0.2">
      <c r="A16" s="93" t="s">
        <v>64</v>
      </c>
      <c r="B16" s="151" t="s">
        <v>65</v>
      </c>
      <c r="C16" s="151" t="str">
        <f t="shared" si="0"/>
        <v>ASZE - AstraZeneca</v>
      </c>
      <c r="D16" s="93" t="s">
        <v>64</v>
      </c>
      <c r="E16" s="93" t="s">
        <v>64</v>
      </c>
      <c r="F16" s="94" t="s">
        <v>20</v>
      </c>
      <c r="G16" s="95" t="s">
        <v>21</v>
      </c>
      <c r="H16" s="96">
        <v>1941076</v>
      </c>
      <c r="I16" s="93" t="s">
        <v>66</v>
      </c>
      <c r="J16" s="97" t="s">
        <v>67</v>
      </c>
      <c r="K16" s="98" t="s">
        <v>3</v>
      </c>
      <c r="L16" s="98" t="s">
        <v>3</v>
      </c>
      <c r="M16" s="98" t="s">
        <v>3</v>
      </c>
      <c r="N16" s="195" t="s">
        <v>4</v>
      </c>
      <c r="O16" s="88" t="s">
        <v>26</v>
      </c>
    </row>
    <row r="17" spans="1:15" ht="15.75" customHeight="1" x14ac:dyDescent="0.2">
      <c r="A17" s="93" t="s">
        <v>68</v>
      </c>
      <c r="B17" s="151" t="s">
        <v>69</v>
      </c>
      <c r="C17" s="151" t="str">
        <f t="shared" si="0"/>
        <v>ATHE - Athena Saúde</v>
      </c>
      <c r="D17" s="93" t="s">
        <v>68</v>
      </c>
      <c r="E17" s="93" t="s">
        <v>68</v>
      </c>
      <c r="F17" s="105" t="s">
        <v>48</v>
      </c>
      <c r="G17" s="95" t="s">
        <v>30</v>
      </c>
      <c r="H17" s="95">
        <v>2855733</v>
      </c>
      <c r="I17" s="93" t="s">
        <v>70</v>
      </c>
      <c r="J17" s="97" t="s">
        <v>71</v>
      </c>
      <c r="K17" s="98" t="s">
        <v>3</v>
      </c>
      <c r="L17" s="98" t="s">
        <v>3</v>
      </c>
      <c r="M17" s="98" t="s">
        <v>3</v>
      </c>
      <c r="N17" s="145" t="s">
        <v>2</v>
      </c>
      <c r="O17" s="88" t="s">
        <v>26</v>
      </c>
    </row>
    <row r="18" spans="1:15" ht="15.75" customHeight="1" x14ac:dyDescent="0.2">
      <c r="A18" s="93" t="s">
        <v>72</v>
      </c>
      <c r="B18" s="151" t="s">
        <v>73</v>
      </c>
      <c r="C18" s="151" t="str">
        <f t="shared" si="0"/>
        <v>BAYE - Bayer Pharma</v>
      </c>
      <c r="D18" s="93" t="s">
        <v>72</v>
      </c>
      <c r="E18" s="93" t="s">
        <v>72</v>
      </c>
      <c r="F18" s="94" t="s">
        <v>20</v>
      </c>
      <c r="G18" s="95" t="s">
        <v>21</v>
      </c>
      <c r="H18" s="95">
        <v>5070144</v>
      </c>
      <c r="I18" s="93" t="s">
        <v>74</v>
      </c>
      <c r="J18" s="97" t="s">
        <v>75</v>
      </c>
      <c r="K18" s="98" t="s">
        <v>3</v>
      </c>
      <c r="L18" s="98" t="s">
        <v>3</v>
      </c>
      <c r="M18" s="98" t="s">
        <v>3</v>
      </c>
      <c r="N18" s="145" t="s">
        <v>2</v>
      </c>
      <c r="O18" s="88" t="s">
        <v>26</v>
      </c>
    </row>
    <row r="19" spans="1:15" ht="15.75" customHeight="1" x14ac:dyDescent="0.2">
      <c r="A19" s="93" t="s">
        <v>76</v>
      </c>
      <c r="B19" s="151" t="s">
        <v>77</v>
      </c>
      <c r="C19" s="151" t="str">
        <f t="shared" si="0"/>
        <v>BBRA - B. Braun</v>
      </c>
      <c r="D19" s="93" t="s">
        <v>76</v>
      </c>
      <c r="E19" s="93" t="s">
        <v>76</v>
      </c>
      <c r="F19" s="94" t="s">
        <v>20</v>
      </c>
      <c r="G19" s="95" t="s">
        <v>21</v>
      </c>
      <c r="H19" s="96">
        <v>1017100</v>
      </c>
      <c r="I19" s="93" t="s">
        <v>78</v>
      </c>
      <c r="J19" s="97" t="s">
        <v>79</v>
      </c>
      <c r="K19" s="98" t="s">
        <v>3</v>
      </c>
      <c r="L19" s="98" t="s">
        <v>24</v>
      </c>
      <c r="M19" s="98" t="s">
        <v>3</v>
      </c>
      <c r="N19" s="194" t="s">
        <v>6</v>
      </c>
      <c r="O19" s="88" t="s">
        <v>26</v>
      </c>
    </row>
    <row r="20" spans="1:15" ht="15.75" customHeight="1" x14ac:dyDescent="0.2">
      <c r="A20" s="93" t="s">
        <v>80</v>
      </c>
      <c r="B20" s="151" t="s">
        <v>81</v>
      </c>
      <c r="C20" s="151" t="str">
        <f t="shared" si="0"/>
        <v>BEPO - BP - Beneficência Portuguesa de São Paulo</v>
      </c>
      <c r="D20" s="93" t="s">
        <v>80</v>
      </c>
      <c r="E20" s="93" t="s">
        <v>80</v>
      </c>
      <c r="F20" s="101" t="s">
        <v>29</v>
      </c>
      <c r="G20" s="95" t="s">
        <v>30</v>
      </c>
      <c r="H20" s="95">
        <v>1862287</v>
      </c>
      <c r="I20" s="93" t="s">
        <v>82</v>
      </c>
      <c r="J20" s="97" t="s">
        <v>83</v>
      </c>
      <c r="K20" s="98" t="s">
        <v>3</v>
      </c>
      <c r="L20" s="98" t="s">
        <v>3</v>
      </c>
      <c r="M20" s="98" t="s">
        <v>3</v>
      </c>
      <c r="N20" s="145" t="s">
        <v>2</v>
      </c>
      <c r="O20" s="88" t="s">
        <v>26</v>
      </c>
    </row>
    <row r="21" spans="1:15" ht="15.75" customHeight="1" x14ac:dyDescent="0.2">
      <c r="A21" s="93" t="s">
        <v>84</v>
      </c>
      <c r="B21" s="151" t="s">
        <v>85</v>
      </c>
      <c r="C21" s="151" t="str">
        <f t="shared" si="0"/>
        <v>BIOL - Biolab-Sanus Farma</v>
      </c>
      <c r="D21" s="93" t="s">
        <v>84</v>
      </c>
      <c r="E21" s="93" t="s">
        <v>84</v>
      </c>
      <c r="F21" s="94" t="s">
        <v>20</v>
      </c>
      <c r="G21" s="95" t="s">
        <v>30</v>
      </c>
      <c r="H21" s="96">
        <v>1600000</v>
      </c>
      <c r="I21" s="93" t="s">
        <v>86</v>
      </c>
      <c r="J21" s="97" t="s">
        <v>87</v>
      </c>
      <c r="K21" s="98" t="s">
        <v>3</v>
      </c>
      <c r="L21" s="98" t="s">
        <v>24</v>
      </c>
      <c r="M21" s="98" t="s">
        <v>3</v>
      </c>
      <c r="N21" s="194" t="s">
        <v>6</v>
      </c>
      <c r="O21" s="88" t="s">
        <v>26</v>
      </c>
    </row>
    <row r="22" spans="1:15" ht="15.75" customHeight="1" x14ac:dyDescent="0.2">
      <c r="A22" s="93" t="s">
        <v>88</v>
      </c>
      <c r="B22" s="151" t="s">
        <v>89</v>
      </c>
      <c r="C22" s="151" t="str">
        <f t="shared" si="0"/>
        <v>BLAU - Blau</v>
      </c>
      <c r="D22" s="93" t="s">
        <v>88</v>
      </c>
      <c r="E22" s="93" t="s">
        <v>88</v>
      </c>
      <c r="F22" s="94" t="s">
        <v>20</v>
      </c>
      <c r="G22" s="95" t="s">
        <v>30</v>
      </c>
      <c r="H22" s="95">
        <v>1181804</v>
      </c>
      <c r="I22" s="93" t="s">
        <v>90</v>
      </c>
      <c r="J22" s="97" t="s">
        <v>91</v>
      </c>
      <c r="K22" s="98" t="s">
        <v>3</v>
      </c>
      <c r="L22" s="98" t="s">
        <v>3</v>
      </c>
      <c r="M22" s="98" t="s">
        <v>3</v>
      </c>
      <c r="N22" s="145" t="s">
        <v>2</v>
      </c>
      <c r="O22" s="88" t="s">
        <v>26</v>
      </c>
    </row>
    <row r="23" spans="1:15" ht="15.75" customHeight="1" x14ac:dyDescent="0.2">
      <c r="A23" s="93" t="s">
        <v>92</v>
      </c>
      <c r="B23" s="151" t="s">
        <v>882</v>
      </c>
      <c r="C23" s="151" t="str">
        <f t="shared" si="0"/>
        <v>BOEH - Boehringer Ingelhein</v>
      </c>
      <c r="D23" s="93" t="s">
        <v>92</v>
      </c>
      <c r="E23" s="93" t="s">
        <v>92</v>
      </c>
      <c r="F23" s="94" t="s">
        <v>20</v>
      </c>
      <c r="G23" s="95" t="s">
        <v>21</v>
      </c>
      <c r="H23" s="95" t="s">
        <v>93</v>
      </c>
      <c r="I23" s="93" t="s">
        <v>94</v>
      </c>
      <c r="J23" s="97" t="s">
        <v>95</v>
      </c>
      <c r="K23" s="98" t="s">
        <v>3</v>
      </c>
      <c r="L23" s="98" t="s">
        <v>24</v>
      </c>
      <c r="M23" s="98" t="s">
        <v>3</v>
      </c>
      <c r="N23" s="194" t="s">
        <v>6</v>
      </c>
      <c r="O23" s="88" t="s">
        <v>26</v>
      </c>
    </row>
    <row r="24" spans="1:15" ht="15.75" customHeight="1" x14ac:dyDescent="0.2">
      <c r="A24" s="93" t="s">
        <v>99</v>
      </c>
      <c r="B24" s="151" t="s">
        <v>100</v>
      </c>
      <c r="C24" s="151" t="str">
        <f t="shared" si="0"/>
        <v>BRIS - Bristol-Myers Squibb</v>
      </c>
      <c r="D24" s="93" t="s">
        <v>99</v>
      </c>
      <c r="E24" s="93" t="s">
        <v>99</v>
      </c>
      <c r="F24" s="94" t="s">
        <v>20</v>
      </c>
      <c r="G24" s="95" t="s">
        <v>21</v>
      </c>
      <c r="H24" s="96">
        <v>1623800</v>
      </c>
      <c r="I24" s="93" t="s">
        <v>101</v>
      </c>
      <c r="J24" s="97" t="s">
        <v>102</v>
      </c>
      <c r="K24" s="98" t="s">
        <v>3</v>
      </c>
      <c r="L24" s="98" t="s">
        <v>3</v>
      </c>
      <c r="M24" s="98" t="s">
        <v>3</v>
      </c>
      <c r="N24" s="145" t="s">
        <v>2</v>
      </c>
    </row>
    <row r="25" spans="1:15" ht="15.75" customHeight="1" x14ac:dyDescent="0.2">
      <c r="A25" s="93" t="s">
        <v>111</v>
      </c>
      <c r="B25" s="151" t="s">
        <v>112</v>
      </c>
      <c r="C25" s="151" t="str">
        <f t="shared" si="0"/>
        <v>BRSA - Bradesco Saúde</v>
      </c>
      <c r="D25" s="93" t="s">
        <v>111</v>
      </c>
      <c r="E25" s="107" t="s">
        <v>111</v>
      </c>
      <c r="F25" s="105" t="s">
        <v>48</v>
      </c>
      <c r="G25" s="95" t="s">
        <v>30</v>
      </c>
      <c r="H25" s="95">
        <v>30094906</v>
      </c>
      <c r="I25" s="93" t="s">
        <v>113</v>
      </c>
      <c r="J25" s="97" t="s">
        <v>114</v>
      </c>
      <c r="K25" s="98" t="s">
        <v>3</v>
      </c>
      <c r="L25" s="98" t="s">
        <v>3</v>
      </c>
      <c r="M25" s="98" t="s">
        <v>3</v>
      </c>
      <c r="N25" s="145" t="s">
        <v>2</v>
      </c>
      <c r="O25" s="88" t="s">
        <v>26</v>
      </c>
    </row>
    <row r="26" spans="1:15" ht="15.75" customHeight="1" x14ac:dyDescent="0.2">
      <c r="A26" s="93" t="s">
        <v>96</v>
      </c>
      <c r="B26" s="151" t="s">
        <v>97</v>
      </c>
      <c r="C26" s="151" t="str">
        <f t="shared" si="0"/>
        <v>BUTA - Fundação Butantan</v>
      </c>
      <c r="D26" s="93" t="s">
        <v>96</v>
      </c>
      <c r="E26" s="93" t="s">
        <v>96</v>
      </c>
      <c r="F26" s="94" t="s">
        <v>20</v>
      </c>
      <c r="G26" s="95" t="s">
        <v>30</v>
      </c>
      <c r="H26" s="95">
        <v>2618724</v>
      </c>
      <c r="I26" s="93" t="s">
        <v>97</v>
      </c>
      <c r="J26" s="97" t="s">
        <v>98</v>
      </c>
      <c r="K26" s="98" t="s">
        <v>3</v>
      </c>
      <c r="L26" s="98" t="s">
        <v>3</v>
      </c>
      <c r="M26" s="98" t="s">
        <v>3</v>
      </c>
      <c r="N26" s="145" t="s">
        <v>2</v>
      </c>
      <c r="O26" s="88" t="s">
        <v>26</v>
      </c>
    </row>
    <row r="27" spans="1:15" ht="15.75" customHeight="1" x14ac:dyDescent="0.2">
      <c r="A27" s="93" t="s">
        <v>119</v>
      </c>
      <c r="B27" s="151" t="s">
        <v>120</v>
      </c>
      <c r="C27" s="151" t="str">
        <f t="shared" si="0"/>
        <v>CARE - Care Plus</v>
      </c>
      <c r="D27" s="93" t="s">
        <v>119</v>
      </c>
      <c r="E27" s="93" t="s">
        <v>119</v>
      </c>
      <c r="F27" s="105" t="s">
        <v>48</v>
      </c>
      <c r="G27" s="95" t="s">
        <v>30</v>
      </c>
      <c r="H27" s="95">
        <v>1713039</v>
      </c>
      <c r="I27" s="93" t="s">
        <v>121</v>
      </c>
      <c r="J27" s="97" t="s">
        <v>122</v>
      </c>
      <c r="K27" s="98" t="s">
        <v>3</v>
      </c>
      <c r="L27" s="98" t="s">
        <v>3</v>
      </c>
      <c r="M27" s="98" t="s">
        <v>3</v>
      </c>
      <c r="N27" s="145" t="s">
        <v>2</v>
      </c>
      <c r="O27" s="88" t="s">
        <v>26</v>
      </c>
    </row>
    <row r="28" spans="1:15" ht="15.75" customHeight="1" x14ac:dyDescent="0.2">
      <c r="A28" s="93" t="s">
        <v>123</v>
      </c>
      <c r="B28" s="151" t="s">
        <v>124</v>
      </c>
      <c r="C28" s="151" t="str">
        <f t="shared" si="0"/>
        <v>CASS - CASSI</v>
      </c>
      <c r="D28" s="93" t="s">
        <v>123</v>
      </c>
      <c r="E28" s="93" t="s">
        <v>123</v>
      </c>
      <c r="F28" s="105" t="s">
        <v>48</v>
      </c>
      <c r="G28" s="95" t="s">
        <v>30</v>
      </c>
      <c r="H28" s="95">
        <v>6349346</v>
      </c>
      <c r="I28" s="93" t="s">
        <v>125</v>
      </c>
      <c r="J28" s="97" t="s">
        <v>126</v>
      </c>
      <c r="K28" s="98" t="s">
        <v>3</v>
      </c>
      <c r="L28" s="98" t="s">
        <v>3</v>
      </c>
      <c r="M28" s="98" t="s">
        <v>3</v>
      </c>
      <c r="N28" s="145" t="s">
        <v>2</v>
      </c>
      <c r="O28" s="88" t="s">
        <v>26</v>
      </c>
    </row>
    <row r="29" spans="1:15" ht="15.75" customHeight="1" x14ac:dyDescent="0.2">
      <c r="A29" s="93" t="s">
        <v>127</v>
      </c>
      <c r="B29" s="151" t="s">
        <v>128</v>
      </c>
      <c r="C29" s="151" t="str">
        <f t="shared" si="0"/>
        <v>CEJA - CEJAM</v>
      </c>
      <c r="D29" s="93" t="s">
        <v>127</v>
      </c>
      <c r="E29" s="93" t="s">
        <v>127</v>
      </c>
      <c r="F29" s="108" t="s">
        <v>129</v>
      </c>
      <c r="G29" s="95" t="s">
        <v>30</v>
      </c>
      <c r="H29" s="95">
        <v>2200638</v>
      </c>
      <c r="I29" s="93" t="s">
        <v>130</v>
      </c>
      <c r="J29" s="97" t="s">
        <v>131</v>
      </c>
      <c r="K29" s="98" t="s">
        <v>3</v>
      </c>
      <c r="L29" s="98" t="s">
        <v>3</v>
      </c>
      <c r="M29" s="98" t="s">
        <v>3</v>
      </c>
      <c r="N29" s="145" t="s">
        <v>2</v>
      </c>
      <c r="O29" s="88" t="s">
        <v>26</v>
      </c>
    </row>
    <row r="30" spans="1:15" ht="15.75" customHeight="1" x14ac:dyDescent="0.2">
      <c r="A30" s="93" t="s">
        <v>132</v>
      </c>
      <c r="B30" s="151" t="s">
        <v>133</v>
      </c>
      <c r="C30" s="151" t="str">
        <f t="shared" si="0"/>
        <v>CIME - Grupo Cimed</v>
      </c>
      <c r="D30" s="93" t="s">
        <v>132</v>
      </c>
      <c r="E30" s="93" t="s">
        <v>132</v>
      </c>
      <c r="F30" s="94" t="s">
        <v>20</v>
      </c>
      <c r="G30" s="95" t="s">
        <v>30</v>
      </c>
      <c r="H30" s="95">
        <v>1357983</v>
      </c>
      <c r="I30" s="93" t="s">
        <v>134</v>
      </c>
      <c r="J30" s="97" t="s">
        <v>135</v>
      </c>
      <c r="K30" s="98" t="s">
        <v>3</v>
      </c>
      <c r="L30" s="98" t="s">
        <v>3</v>
      </c>
      <c r="M30" s="98" t="s">
        <v>3</v>
      </c>
      <c r="N30" s="145" t="s">
        <v>2</v>
      </c>
      <c r="O30" s="88" t="s">
        <v>26</v>
      </c>
    </row>
    <row r="31" spans="1:15" ht="15.75" customHeight="1" x14ac:dyDescent="0.2">
      <c r="A31" s="93" t="s">
        <v>136</v>
      </c>
      <c r="B31" s="151" t="s">
        <v>137</v>
      </c>
      <c r="C31" s="151" t="str">
        <f t="shared" si="0"/>
        <v>CLAM - Clamed</v>
      </c>
      <c r="D31" s="93" t="s">
        <v>136</v>
      </c>
      <c r="E31" s="93" t="s">
        <v>136</v>
      </c>
      <c r="F31" s="106" t="s">
        <v>57</v>
      </c>
      <c r="G31" s="95" t="s">
        <v>30</v>
      </c>
      <c r="H31" s="95">
        <v>2575720</v>
      </c>
      <c r="I31" s="93" t="s">
        <v>138</v>
      </c>
      <c r="J31" s="97" t="s">
        <v>139</v>
      </c>
      <c r="K31" s="98" t="s">
        <v>3</v>
      </c>
      <c r="L31" s="98" t="s">
        <v>3</v>
      </c>
      <c r="M31" s="98" t="s">
        <v>3</v>
      </c>
      <c r="N31" s="194" t="s">
        <v>6</v>
      </c>
      <c r="O31" s="88" t="s">
        <v>26</v>
      </c>
    </row>
    <row r="32" spans="1:15" ht="15.75" customHeight="1" x14ac:dyDescent="0.2">
      <c r="A32" s="93" t="s">
        <v>140</v>
      </c>
      <c r="B32" s="151" t="s">
        <v>141</v>
      </c>
      <c r="C32" s="151" t="str">
        <f t="shared" si="0"/>
        <v>COND - Farma Conde</v>
      </c>
      <c r="D32" s="93" t="s">
        <v>140</v>
      </c>
      <c r="E32" s="93" t="s">
        <v>140</v>
      </c>
      <c r="F32" s="106" t="s">
        <v>57</v>
      </c>
      <c r="G32" s="110" t="s">
        <v>30</v>
      </c>
      <c r="H32" s="95">
        <v>1226000</v>
      </c>
      <c r="I32" s="93" t="s">
        <v>142</v>
      </c>
      <c r="J32" s="97" t="s">
        <v>143</v>
      </c>
      <c r="K32" s="98" t="s">
        <v>3</v>
      </c>
      <c r="L32" s="98" t="s">
        <v>24</v>
      </c>
      <c r="M32" s="98" t="s">
        <v>3</v>
      </c>
      <c r="N32" s="194" t="s">
        <v>6</v>
      </c>
      <c r="O32" s="88" t="s">
        <v>26</v>
      </c>
    </row>
    <row r="33" spans="1:15" ht="15.75" customHeight="1" x14ac:dyDescent="0.2">
      <c r="A33" s="93" t="s">
        <v>144</v>
      </c>
      <c r="B33" s="151" t="s">
        <v>144</v>
      </c>
      <c r="C33" s="151" t="str">
        <f t="shared" si="0"/>
        <v>DASA - DASA</v>
      </c>
      <c r="D33" s="93" t="s">
        <v>144</v>
      </c>
      <c r="E33" s="107" t="s">
        <v>144</v>
      </c>
      <c r="F33" s="104" t="s">
        <v>43</v>
      </c>
      <c r="G33" s="95" t="s">
        <v>30</v>
      </c>
      <c r="H33" s="95">
        <v>13128893</v>
      </c>
      <c r="I33" s="93" t="s">
        <v>145</v>
      </c>
      <c r="J33" s="97" t="s">
        <v>146</v>
      </c>
      <c r="K33" s="98" t="s">
        <v>3</v>
      </c>
      <c r="L33" s="98" t="s">
        <v>3</v>
      </c>
      <c r="M33" s="98" t="s">
        <v>3</v>
      </c>
      <c r="N33" s="145" t="s">
        <v>2</v>
      </c>
      <c r="O33" s="88" t="s">
        <v>26</v>
      </c>
    </row>
    <row r="34" spans="1:15" ht="15.75" customHeight="1" x14ac:dyDescent="0.2">
      <c r="A34" s="93" t="s">
        <v>150</v>
      </c>
      <c r="B34" s="151" t="s">
        <v>151</v>
      </c>
      <c r="C34" s="151" t="str">
        <f t="shared" si="0"/>
        <v>DIME - DIMED/Grupo Panvel</v>
      </c>
      <c r="D34" s="93" t="s">
        <v>150</v>
      </c>
      <c r="E34" s="93" t="s">
        <v>150</v>
      </c>
      <c r="F34" s="106" t="s">
        <v>57</v>
      </c>
      <c r="G34" s="95" t="s">
        <v>30</v>
      </c>
      <c r="H34" s="95">
        <v>3990475</v>
      </c>
      <c r="I34" s="93" t="s">
        <v>152</v>
      </c>
      <c r="J34" s="97" t="s">
        <v>153</v>
      </c>
      <c r="K34" s="98" t="s">
        <v>3</v>
      </c>
      <c r="L34" s="98" t="s">
        <v>3</v>
      </c>
      <c r="M34" s="98" t="s">
        <v>3</v>
      </c>
      <c r="N34" s="145" t="s">
        <v>2</v>
      </c>
      <c r="O34" s="88" t="s">
        <v>26</v>
      </c>
    </row>
    <row r="35" spans="1:15" ht="15.75" customHeight="1" x14ac:dyDescent="0.2">
      <c r="A35" s="93" t="s">
        <v>305</v>
      </c>
      <c r="B35" s="151" t="s">
        <v>306</v>
      </c>
      <c r="C35" s="151" t="str">
        <f t="shared" si="0"/>
        <v>DMIL - d1000</v>
      </c>
      <c r="D35" s="93" t="s">
        <v>305</v>
      </c>
      <c r="E35" s="107" t="s">
        <v>307</v>
      </c>
      <c r="F35" s="106" t="s">
        <v>57</v>
      </c>
      <c r="G35" s="95" t="s">
        <v>30</v>
      </c>
      <c r="H35" s="95">
        <v>1483148</v>
      </c>
      <c r="I35" s="93" t="s">
        <v>308</v>
      </c>
      <c r="J35" s="97" t="s">
        <v>309</v>
      </c>
      <c r="K35" s="98" t="s">
        <v>3</v>
      </c>
      <c r="L35" s="98" t="s">
        <v>3</v>
      </c>
      <c r="M35" s="98" t="s">
        <v>3</v>
      </c>
      <c r="N35" s="145" t="s">
        <v>2</v>
      </c>
      <c r="O35" s="88" t="s">
        <v>26</v>
      </c>
    </row>
    <row r="36" spans="1:15" ht="15.75" customHeight="1" x14ac:dyDescent="0.2">
      <c r="A36" s="93" t="s">
        <v>154</v>
      </c>
      <c r="B36" s="151" t="s">
        <v>155</v>
      </c>
      <c r="C36" s="151" t="str">
        <f t="shared" si="0"/>
        <v>DPSP - Grupo DPSP</v>
      </c>
      <c r="D36" s="93" t="s">
        <v>154</v>
      </c>
      <c r="E36" s="93" t="s">
        <v>154</v>
      </c>
      <c r="F36" s="106" t="s">
        <v>57</v>
      </c>
      <c r="G36" s="95" t="s">
        <v>30</v>
      </c>
      <c r="H36" s="95">
        <v>12869604</v>
      </c>
      <c r="I36" s="93" t="s">
        <v>156</v>
      </c>
      <c r="J36" s="97" t="s">
        <v>157</v>
      </c>
      <c r="K36" s="98" t="s">
        <v>3</v>
      </c>
      <c r="L36" s="98" t="s">
        <v>3</v>
      </c>
      <c r="M36" s="98" t="s">
        <v>3</v>
      </c>
      <c r="N36" s="145" t="s">
        <v>2</v>
      </c>
      <c r="O36" s="88" t="s">
        <v>26</v>
      </c>
    </row>
    <row r="37" spans="1:15" ht="15.75" customHeight="1" x14ac:dyDescent="0.2">
      <c r="A37" s="93" t="s">
        <v>158</v>
      </c>
      <c r="B37" s="151" t="s">
        <v>159</v>
      </c>
      <c r="C37" s="151" t="str">
        <f t="shared" si="0"/>
        <v>DROG - Drogal</v>
      </c>
      <c r="D37" s="93" t="s">
        <v>158</v>
      </c>
      <c r="E37" s="93" t="s">
        <v>158</v>
      </c>
      <c r="F37" s="106" t="s">
        <v>57</v>
      </c>
      <c r="G37" s="110" t="s">
        <v>30</v>
      </c>
      <c r="H37" s="95">
        <v>1627000</v>
      </c>
      <c r="I37" s="93" t="s">
        <v>160</v>
      </c>
      <c r="J37" s="97" t="s">
        <v>161</v>
      </c>
      <c r="K37" s="98" t="s">
        <v>3</v>
      </c>
      <c r="L37" s="98" t="s">
        <v>24</v>
      </c>
      <c r="M37" s="98" t="s">
        <v>3</v>
      </c>
      <c r="N37" s="194" t="s">
        <v>6</v>
      </c>
      <c r="O37" s="88" t="s">
        <v>26</v>
      </c>
    </row>
    <row r="38" spans="1:15" ht="15.75" customHeight="1" x14ac:dyDescent="0.2">
      <c r="A38" s="93" t="s">
        <v>103</v>
      </c>
      <c r="B38" s="151" t="s">
        <v>104</v>
      </c>
      <c r="C38" s="151" t="str">
        <f t="shared" si="0"/>
        <v>EBSE - EBSERH</v>
      </c>
      <c r="D38" s="93" t="s">
        <v>103</v>
      </c>
      <c r="E38" s="93" t="s">
        <v>103</v>
      </c>
      <c r="F38" s="101" t="s">
        <v>29</v>
      </c>
      <c r="G38" s="95" t="s">
        <v>30</v>
      </c>
      <c r="H38" s="95">
        <f>94766+9066058</f>
        <v>9160824</v>
      </c>
      <c r="I38" s="93" t="s">
        <v>105</v>
      </c>
      <c r="J38" s="97" t="s">
        <v>106</v>
      </c>
      <c r="K38" s="98" t="s">
        <v>3</v>
      </c>
      <c r="L38" s="98" t="s">
        <v>3</v>
      </c>
      <c r="M38" s="98" t="s">
        <v>3</v>
      </c>
      <c r="N38" s="145" t="s">
        <v>2</v>
      </c>
      <c r="O38" s="88" t="s">
        <v>26</v>
      </c>
    </row>
    <row r="39" spans="1:15" ht="15.75" customHeight="1" x14ac:dyDescent="0.2">
      <c r="A39" s="93" t="s">
        <v>162</v>
      </c>
      <c r="B39" s="151" t="s">
        <v>163</v>
      </c>
      <c r="C39" s="151" t="str">
        <f t="shared" ref="C39:C71" si="1">A39&amp;" - "&amp;B39</f>
        <v>EINS - Hospital Albert Einstein</v>
      </c>
      <c r="D39" s="93" t="s">
        <v>162</v>
      </c>
      <c r="E39" s="93" t="s">
        <v>162</v>
      </c>
      <c r="F39" s="101" t="s">
        <v>29</v>
      </c>
      <c r="G39" s="95" t="s">
        <v>30</v>
      </c>
      <c r="H39" s="95">
        <v>4911496</v>
      </c>
      <c r="I39" s="93" t="s">
        <v>164</v>
      </c>
      <c r="J39" s="97" t="s">
        <v>165</v>
      </c>
      <c r="K39" s="98" t="s">
        <v>3</v>
      </c>
      <c r="L39" s="98" t="s">
        <v>3</v>
      </c>
      <c r="M39" s="98" t="s">
        <v>3</v>
      </c>
      <c r="N39" s="145" t="s">
        <v>2</v>
      </c>
      <c r="O39" s="88" t="s">
        <v>26</v>
      </c>
    </row>
    <row r="40" spans="1:15" ht="15.75" customHeight="1" x14ac:dyDescent="0.2">
      <c r="A40" s="93" t="s">
        <v>166</v>
      </c>
      <c r="B40" s="151" t="s">
        <v>167</v>
      </c>
      <c r="C40" s="151" t="str">
        <f t="shared" si="1"/>
        <v>ELFA - Elfa Medicamentos</v>
      </c>
      <c r="D40" s="93" t="s">
        <v>166</v>
      </c>
      <c r="E40" s="93" t="s">
        <v>166</v>
      </c>
      <c r="F40" s="109" t="s">
        <v>903</v>
      </c>
      <c r="G40" s="95" t="s">
        <v>30</v>
      </c>
      <c r="H40" s="95">
        <v>6174619</v>
      </c>
      <c r="I40" s="93" t="s">
        <v>168</v>
      </c>
      <c r="J40" s="97" t="s">
        <v>169</v>
      </c>
      <c r="K40" s="98" t="s">
        <v>3</v>
      </c>
      <c r="L40" s="98" t="s">
        <v>3</v>
      </c>
      <c r="M40" s="98" t="s">
        <v>3</v>
      </c>
      <c r="N40" s="145" t="s">
        <v>2</v>
      </c>
      <c r="O40" s="132" t="s">
        <v>26</v>
      </c>
    </row>
    <row r="41" spans="1:15" ht="15.75" customHeight="1" x14ac:dyDescent="0.2">
      <c r="A41" s="93" t="s">
        <v>170</v>
      </c>
      <c r="B41" s="151" t="s">
        <v>171</v>
      </c>
      <c r="C41" s="151" t="str">
        <f t="shared" si="1"/>
        <v>EMSA - EMS</v>
      </c>
      <c r="D41" s="93" t="s">
        <v>170</v>
      </c>
      <c r="E41" s="93" t="s">
        <v>170</v>
      </c>
      <c r="F41" s="94" t="s">
        <v>20</v>
      </c>
      <c r="G41" s="95" t="s">
        <v>30</v>
      </c>
      <c r="H41" s="95">
        <v>5706375</v>
      </c>
      <c r="I41" s="93" t="s">
        <v>172</v>
      </c>
      <c r="J41" s="97" t="s">
        <v>173</v>
      </c>
      <c r="K41" s="98" t="s">
        <v>3</v>
      </c>
      <c r="L41" s="98" t="s">
        <v>3</v>
      </c>
      <c r="M41" s="98" t="s">
        <v>3</v>
      </c>
      <c r="N41" s="195" t="s">
        <v>4</v>
      </c>
      <c r="O41" s="88" t="s">
        <v>26</v>
      </c>
    </row>
    <row r="42" spans="1:15" ht="15.75" customHeight="1" x14ac:dyDescent="0.2">
      <c r="A42" s="93" t="s">
        <v>174</v>
      </c>
      <c r="B42" s="151" t="s">
        <v>175</v>
      </c>
      <c r="C42" s="151" t="str">
        <f t="shared" si="1"/>
        <v>EURO - Eurofarma</v>
      </c>
      <c r="D42" s="93" t="s">
        <v>174</v>
      </c>
      <c r="E42" s="93" t="s">
        <v>174</v>
      </c>
      <c r="F42" s="94" t="s">
        <v>20</v>
      </c>
      <c r="G42" s="95" t="s">
        <v>30</v>
      </c>
      <c r="H42" s="95">
        <v>8006280</v>
      </c>
      <c r="I42" s="93" t="s">
        <v>176</v>
      </c>
      <c r="J42" s="97" t="s">
        <v>177</v>
      </c>
      <c r="K42" s="98" t="s">
        <v>3</v>
      </c>
      <c r="L42" s="98" t="s">
        <v>3</v>
      </c>
      <c r="M42" s="98" t="s">
        <v>3</v>
      </c>
      <c r="N42" s="145" t="s">
        <v>2</v>
      </c>
      <c r="O42" s="88" t="s">
        <v>26</v>
      </c>
    </row>
    <row r="43" spans="1:15" ht="15.75" customHeight="1" x14ac:dyDescent="0.2">
      <c r="A43" s="100" t="s">
        <v>178</v>
      </c>
      <c r="B43" s="152" t="s">
        <v>179</v>
      </c>
      <c r="C43" s="151" t="str">
        <f t="shared" si="1"/>
        <v>FABC - Fundação do ABC</v>
      </c>
      <c r="D43" s="100" t="s">
        <v>178</v>
      </c>
      <c r="E43" s="100" t="s">
        <v>178</v>
      </c>
      <c r="F43" s="108" t="s">
        <v>129</v>
      </c>
      <c r="G43" s="112" t="s">
        <v>30</v>
      </c>
      <c r="H43" s="112">
        <v>3352368</v>
      </c>
      <c r="I43" s="100" t="s">
        <v>179</v>
      </c>
      <c r="J43" s="100" t="s">
        <v>180</v>
      </c>
      <c r="K43" s="98" t="s">
        <v>3</v>
      </c>
      <c r="L43" s="98" t="s">
        <v>3</v>
      </c>
      <c r="M43" s="98" t="s">
        <v>3</v>
      </c>
      <c r="N43" s="145" t="s">
        <v>2</v>
      </c>
    </row>
    <row r="44" spans="1:15" ht="15.75" customHeight="1" x14ac:dyDescent="0.2">
      <c r="A44" s="93" t="s">
        <v>181</v>
      </c>
      <c r="B44" s="151" t="s">
        <v>182</v>
      </c>
      <c r="C44" s="151" t="str">
        <f t="shared" si="1"/>
        <v>FASS - Farmácias Associadas</v>
      </c>
      <c r="D44" s="93" t="s">
        <v>181</v>
      </c>
      <c r="E44" s="93" t="s">
        <v>181</v>
      </c>
      <c r="F44" s="106" t="s">
        <v>57</v>
      </c>
      <c r="G44" s="110" t="s">
        <v>30</v>
      </c>
      <c r="H44" s="95">
        <v>1500000</v>
      </c>
      <c r="I44" s="93" t="s">
        <v>183</v>
      </c>
      <c r="J44" s="97" t="s">
        <v>184</v>
      </c>
      <c r="K44" s="98" t="s">
        <v>3</v>
      </c>
      <c r="L44" s="98" t="s">
        <v>24</v>
      </c>
      <c r="M44" s="98" t="s">
        <v>3</v>
      </c>
      <c r="N44" s="194" t="s">
        <v>6</v>
      </c>
      <c r="O44" s="88" t="s">
        <v>26</v>
      </c>
    </row>
    <row r="45" spans="1:15" ht="15.75" customHeight="1" x14ac:dyDescent="0.2">
      <c r="A45" s="93" t="s">
        <v>185</v>
      </c>
      <c r="B45" s="151" t="s">
        <v>186</v>
      </c>
      <c r="C45" s="151" t="str">
        <f t="shared" si="1"/>
        <v>FFME - FFM USP</v>
      </c>
      <c r="D45" s="93" t="s">
        <v>185</v>
      </c>
      <c r="E45" s="93" t="str">
        <f>D45</f>
        <v>FFME</v>
      </c>
      <c r="F45" s="101" t="s">
        <v>29</v>
      </c>
      <c r="G45" s="110" t="s">
        <v>30</v>
      </c>
      <c r="H45" s="95">
        <v>1583100</v>
      </c>
      <c r="I45" s="93" t="s">
        <v>187</v>
      </c>
      <c r="J45" s="97" t="s">
        <v>188</v>
      </c>
      <c r="K45" s="98" t="s">
        <v>3</v>
      </c>
      <c r="L45" s="98" t="s">
        <v>3</v>
      </c>
      <c r="M45" s="98" t="s">
        <v>3</v>
      </c>
      <c r="N45" s="145" t="s">
        <v>2</v>
      </c>
      <c r="O45" s="88" t="s">
        <v>26</v>
      </c>
    </row>
    <row r="46" spans="1:15" ht="15.75" customHeight="1" x14ac:dyDescent="0.2">
      <c r="A46" s="93" t="s">
        <v>189</v>
      </c>
      <c r="B46" s="151" t="s">
        <v>190</v>
      </c>
      <c r="C46" s="151" t="str">
        <f t="shared" si="1"/>
        <v>FLEU - Fleury</v>
      </c>
      <c r="D46" s="93" t="s">
        <v>189</v>
      </c>
      <c r="E46" s="107" t="s">
        <v>189</v>
      </c>
      <c r="F46" s="104" t="s">
        <v>43</v>
      </c>
      <c r="G46" s="95" t="s">
        <v>30</v>
      </c>
      <c r="H46" s="95">
        <v>4463040</v>
      </c>
      <c r="I46" s="93" t="s">
        <v>191</v>
      </c>
      <c r="J46" s="97" t="s">
        <v>192</v>
      </c>
      <c r="K46" s="98" t="s">
        <v>3</v>
      </c>
      <c r="L46" s="98" t="s">
        <v>3</v>
      </c>
      <c r="M46" s="98" t="s">
        <v>3</v>
      </c>
      <c r="N46" s="145" t="s">
        <v>2</v>
      </c>
      <c r="O46" s="88" t="s">
        <v>26</v>
      </c>
    </row>
    <row r="47" spans="1:15" ht="15.75" customHeight="1" x14ac:dyDescent="0.2">
      <c r="A47" s="93" t="s">
        <v>197</v>
      </c>
      <c r="B47" s="151" t="s">
        <v>198</v>
      </c>
      <c r="C47" s="151" t="str">
        <f t="shared" si="1"/>
        <v>FQMM - FQM</v>
      </c>
      <c r="D47" s="93" t="s">
        <v>197</v>
      </c>
      <c r="E47" s="93" t="s">
        <v>197</v>
      </c>
      <c r="F47" s="94" t="s">
        <v>20</v>
      </c>
      <c r="G47" s="95" t="s">
        <v>21</v>
      </c>
      <c r="H47" s="96">
        <v>2062600</v>
      </c>
      <c r="I47" s="93" t="s">
        <v>199</v>
      </c>
      <c r="J47" s="97" t="s">
        <v>200</v>
      </c>
      <c r="K47" s="98" t="s">
        <v>3</v>
      </c>
      <c r="L47" s="98" t="s">
        <v>24</v>
      </c>
      <c r="M47" s="98" t="s">
        <v>3</v>
      </c>
      <c r="N47" s="194" t="s">
        <v>6</v>
      </c>
      <c r="O47" s="88" t="s">
        <v>26</v>
      </c>
    </row>
    <row r="48" spans="1:15" ht="15.75" customHeight="1" x14ac:dyDescent="0.2">
      <c r="A48" s="93" t="s">
        <v>201</v>
      </c>
      <c r="B48" s="151" t="s">
        <v>201</v>
      </c>
      <c r="C48" s="151" t="str">
        <f t="shared" si="1"/>
        <v>GEAP - GEAP</v>
      </c>
      <c r="D48" s="93" t="s">
        <v>201</v>
      </c>
      <c r="E48" s="93" t="s">
        <v>201</v>
      </c>
      <c r="F48" s="105" t="s">
        <v>48</v>
      </c>
      <c r="G48" s="95" t="s">
        <v>30</v>
      </c>
      <c r="H48" s="95">
        <v>3643101</v>
      </c>
      <c r="I48" s="93" t="s">
        <v>202</v>
      </c>
      <c r="J48" s="97" t="s">
        <v>203</v>
      </c>
      <c r="K48" s="98" t="s">
        <v>3</v>
      </c>
      <c r="L48" s="98" t="s">
        <v>3</v>
      </c>
      <c r="M48" s="98" t="s">
        <v>3</v>
      </c>
      <c r="N48" s="145" t="s">
        <v>2</v>
      </c>
      <c r="O48" s="88" t="s">
        <v>26</v>
      </c>
    </row>
    <row r="49" spans="1:15" ht="15.75" customHeight="1" x14ac:dyDescent="0.2">
      <c r="A49" s="93" t="s">
        <v>107</v>
      </c>
      <c r="B49" s="151" t="s">
        <v>108</v>
      </c>
      <c r="C49" s="151" t="str">
        <f t="shared" si="1"/>
        <v>GHCO - GHC (Grupo Hospitalar Conceição)</v>
      </c>
      <c r="D49" s="93" t="s">
        <v>107</v>
      </c>
      <c r="E49" s="93" t="s">
        <v>107</v>
      </c>
      <c r="F49" s="101" t="s">
        <v>29</v>
      </c>
      <c r="G49" s="95" t="s">
        <v>30</v>
      </c>
      <c r="H49" s="95">
        <f>4275+1741074</f>
        <v>1745349</v>
      </c>
      <c r="I49" s="93" t="s">
        <v>109</v>
      </c>
      <c r="J49" s="97" t="s">
        <v>110</v>
      </c>
      <c r="K49" s="98" t="s">
        <v>3</v>
      </c>
      <c r="L49" s="98" t="s">
        <v>3</v>
      </c>
      <c r="M49" s="98" t="s">
        <v>3</v>
      </c>
      <c r="N49" s="145" t="s">
        <v>2</v>
      </c>
      <c r="O49" s="88" t="s">
        <v>26</v>
      </c>
    </row>
    <row r="50" spans="1:15" ht="15.75" customHeight="1" x14ac:dyDescent="0.2">
      <c r="A50" s="93" t="s">
        <v>220</v>
      </c>
      <c r="B50" s="151" t="s">
        <v>221</v>
      </c>
      <c r="C50" s="151" t="str">
        <f t="shared" si="1"/>
        <v>GNDP - Notre Dame Participações S.A.</v>
      </c>
      <c r="D50" s="93" t="s">
        <v>220</v>
      </c>
      <c r="E50" s="107" t="s">
        <v>217</v>
      </c>
      <c r="F50" s="105" t="s">
        <v>48</v>
      </c>
      <c r="G50" s="95" t="s">
        <v>30</v>
      </c>
      <c r="H50" s="95" t="s">
        <v>6</v>
      </c>
      <c r="I50" s="93" t="s">
        <v>222</v>
      </c>
      <c r="J50" s="97" t="s">
        <v>223</v>
      </c>
      <c r="K50" s="98" t="s">
        <v>3</v>
      </c>
      <c r="L50" s="98" t="s">
        <v>3</v>
      </c>
      <c r="M50" s="98" t="s">
        <v>24</v>
      </c>
      <c r="N50" s="194" t="s">
        <v>6</v>
      </c>
      <c r="O50" s="88" t="s">
        <v>26</v>
      </c>
    </row>
    <row r="51" spans="1:15" ht="15.75" customHeight="1" x14ac:dyDescent="0.2">
      <c r="A51" s="93" t="s">
        <v>204</v>
      </c>
      <c r="B51" s="151" t="s">
        <v>205</v>
      </c>
      <c r="C51" s="151" t="str">
        <f t="shared" si="1"/>
        <v>GOLD - Golden Cross/Vision Med</v>
      </c>
      <c r="D51" s="93" t="s">
        <v>204</v>
      </c>
      <c r="E51" s="93" t="s">
        <v>204</v>
      </c>
      <c r="F51" s="105" t="s">
        <v>48</v>
      </c>
      <c r="G51" s="95" t="s">
        <v>30</v>
      </c>
      <c r="H51" s="95">
        <v>1256674</v>
      </c>
      <c r="I51" s="93" t="s">
        <v>206</v>
      </c>
      <c r="J51" s="97" t="s">
        <v>207</v>
      </c>
      <c r="K51" s="98" t="s">
        <v>3</v>
      </c>
      <c r="L51" s="98" t="s">
        <v>3</v>
      </c>
      <c r="M51" s="98" t="s">
        <v>3</v>
      </c>
      <c r="N51" s="145" t="s">
        <v>2</v>
      </c>
      <c r="O51" s="88" t="s">
        <v>26</v>
      </c>
    </row>
    <row r="52" spans="1:15" ht="15.75" customHeight="1" x14ac:dyDescent="0.2">
      <c r="A52" s="93" t="s">
        <v>208</v>
      </c>
      <c r="B52" s="151" t="s">
        <v>209</v>
      </c>
      <c r="C52" s="151" t="str">
        <f t="shared" si="1"/>
        <v>GSKF - GSK Farma</v>
      </c>
      <c r="D52" s="93" t="s">
        <v>208</v>
      </c>
      <c r="E52" s="93" t="s">
        <v>208</v>
      </c>
      <c r="F52" s="94" t="s">
        <v>20</v>
      </c>
      <c r="G52" s="95" t="s">
        <v>21</v>
      </c>
      <c r="H52" s="95">
        <v>2055193</v>
      </c>
      <c r="I52" s="93" t="s">
        <v>210</v>
      </c>
      <c r="J52" s="97" t="s">
        <v>211</v>
      </c>
      <c r="K52" s="98" t="s">
        <v>3</v>
      </c>
      <c r="L52" s="98" t="s">
        <v>3</v>
      </c>
      <c r="M52" s="98" t="s">
        <v>3</v>
      </c>
      <c r="N52" s="145" t="s">
        <v>2</v>
      </c>
      <c r="O52" s="88" t="s">
        <v>26</v>
      </c>
    </row>
    <row r="53" spans="1:15" ht="15.75" customHeight="1" x14ac:dyDescent="0.2">
      <c r="A53" s="93" t="s">
        <v>212</v>
      </c>
      <c r="B53" s="151" t="s">
        <v>213</v>
      </c>
      <c r="C53" s="151" t="str">
        <f t="shared" si="1"/>
        <v>HAOC - Hospital Alemão Oswaldo Cruz</v>
      </c>
      <c r="D53" s="93" t="s">
        <v>212</v>
      </c>
      <c r="E53" s="93" t="s">
        <v>212</v>
      </c>
      <c r="F53" s="101" t="s">
        <v>29</v>
      </c>
      <c r="G53" s="95" t="s">
        <v>30</v>
      </c>
      <c r="H53" s="95">
        <v>1242854</v>
      </c>
      <c r="I53" s="93" t="s">
        <v>213</v>
      </c>
      <c r="J53" s="97" t="s">
        <v>214</v>
      </c>
      <c r="K53" s="98" t="s">
        <v>3</v>
      </c>
      <c r="L53" s="98" t="s">
        <v>3</v>
      </c>
      <c r="M53" s="98" t="s">
        <v>3</v>
      </c>
      <c r="N53" s="145" t="s">
        <v>2</v>
      </c>
      <c r="O53" s="88" t="s">
        <v>26</v>
      </c>
    </row>
    <row r="54" spans="1:15" ht="15.75" customHeight="1" x14ac:dyDescent="0.2">
      <c r="A54" s="93" t="s">
        <v>217</v>
      </c>
      <c r="B54" s="151" t="s">
        <v>224</v>
      </c>
      <c r="C54" s="151" t="str">
        <f t="shared" si="1"/>
        <v>HAPV - Hapvida</v>
      </c>
      <c r="D54" s="93" t="s">
        <v>217</v>
      </c>
      <c r="E54" s="107" t="s">
        <v>217</v>
      </c>
      <c r="F54" s="105" t="s">
        <v>48</v>
      </c>
      <c r="G54" s="95" t="s">
        <v>30</v>
      </c>
      <c r="H54" s="95">
        <v>23748803</v>
      </c>
      <c r="I54" s="93" t="s">
        <v>225</v>
      </c>
      <c r="J54" s="97" t="s">
        <v>226</v>
      </c>
      <c r="K54" s="98" t="s">
        <v>3</v>
      </c>
      <c r="L54" s="98" t="s">
        <v>3</v>
      </c>
      <c r="M54" s="98" t="s">
        <v>3</v>
      </c>
      <c r="N54" s="145" t="s">
        <v>2</v>
      </c>
      <c r="O54" s="88" t="s">
        <v>26</v>
      </c>
    </row>
    <row r="55" spans="1:15" ht="15.75" customHeight="1" x14ac:dyDescent="0.2">
      <c r="A55" s="93" t="s">
        <v>227</v>
      </c>
      <c r="B55" s="151" t="s">
        <v>227</v>
      </c>
      <c r="C55" s="151" t="str">
        <f t="shared" si="1"/>
        <v>HCOR - HCOR</v>
      </c>
      <c r="D55" s="93" t="s">
        <v>227</v>
      </c>
      <c r="E55" s="93" t="s">
        <v>227</v>
      </c>
      <c r="F55" s="101" t="s">
        <v>29</v>
      </c>
      <c r="G55" s="95" t="s">
        <v>30</v>
      </c>
      <c r="H55" s="103">
        <v>1023000</v>
      </c>
      <c r="I55" s="93" t="s">
        <v>228</v>
      </c>
      <c r="J55" s="97" t="s">
        <v>229</v>
      </c>
      <c r="K55" s="98" t="s">
        <v>3</v>
      </c>
      <c r="L55" s="98" t="s">
        <v>3</v>
      </c>
      <c r="M55" s="98" t="s">
        <v>3</v>
      </c>
      <c r="N55" s="145" t="s">
        <v>2</v>
      </c>
      <c r="O55" s="88" t="s">
        <v>26</v>
      </c>
    </row>
    <row r="56" spans="1:15" ht="15.75" customHeight="1" x14ac:dyDescent="0.2">
      <c r="A56" s="93" t="s">
        <v>933</v>
      </c>
      <c r="B56" s="151" t="s">
        <v>934</v>
      </c>
      <c r="C56" s="151" t="str">
        <f t="shared" si="1"/>
        <v>HEBR - Hemobrás</v>
      </c>
      <c r="D56" s="93" t="s">
        <v>933</v>
      </c>
      <c r="E56" s="93" t="s">
        <v>933</v>
      </c>
      <c r="F56" s="94" t="s">
        <v>20</v>
      </c>
      <c r="G56" s="95" t="s">
        <v>30</v>
      </c>
      <c r="H56" s="103">
        <v>953161</v>
      </c>
      <c r="I56" s="93" t="s">
        <v>935</v>
      </c>
      <c r="J56" s="97" t="s">
        <v>936</v>
      </c>
      <c r="K56" s="98" t="s">
        <v>3</v>
      </c>
      <c r="L56" s="98" t="s">
        <v>3</v>
      </c>
      <c r="M56" s="98" t="s">
        <v>3</v>
      </c>
      <c r="N56" s="145" t="s">
        <v>2</v>
      </c>
    </row>
    <row r="57" spans="1:15" ht="15.75" customHeight="1" x14ac:dyDescent="0.2">
      <c r="A57" s="93" t="s">
        <v>193</v>
      </c>
      <c r="B57" s="151" t="s">
        <v>194</v>
      </c>
      <c r="C57" s="151" t="str">
        <f t="shared" si="1"/>
        <v>HEPA - Hermes Pardini</v>
      </c>
      <c r="D57" s="93" t="s">
        <v>193</v>
      </c>
      <c r="E57" s="107" t="s">
        <v>189</v>
      </c>
      <c r="F57" s="104" t="s">
        <v>43</v>
      </c>
      <c r="G57" s="95" t="s">
        <v>30</v>
      </c>
      <c r="H57" s="95">
        <v>2098683</v>
      </c>
      <c r="I57" s="93" t="s">
        <v>195</v>
      </c>
      <c r="J57" s="97" t="s">
        <v>196</v>
      </c>
      <c r="K57" s="98" t="s">
        <v>3</v>
      </c>
      <c r="L57" s="98" t="s">
        <v>3</v>
      </c>
      <c r="M57" s="98" t="s">
        <v>24</v>
      </c>
      <c r="N57" s="194" t="s">
        <v>6</v>
      </c>
      <c r="O57" s="88" t="s">
        <v>26</v>
      </c>
    </row>
    <row r="58" spans="1:15" ht="15.75" customHeight="1" x14ac:dyDescent="0.2">
      <c r="A58" s="93" t="s">
        <v>230</v>
      </c>
      <c r="B58" s="151" t="s">
        <v>231</v>
      </c>
      <c r="C58" s="151" t="str">
        <f t="shared" si="1"/>
        <v>HOCA - Hospital Care</v>
      </c>
      <c r="D58" s="93" t="s">
        <v>230</v>
      </c>
      <c r="E58" s="93" t="s">
        <v>230</v>
      </c>
      <c r="F58" s="101" t="s">
        <v>29</v>
      </c>
      <c r="G58" s="95" t="s">
        <v>30</v>
      </c>
      <c r="H58" s="95">
        <v>2045924</v>
      </c>
      <c r="I58" s="93" t="s">
        <v>232</v>
      </c>
      <c r="J58" s="97" t="s">
        <v>233</v>
      </c>
      <c r="K58" s="98" t="s">
        <v>3</v>
      </c>
      <c r="L58" s="98" t="s">
        <v>3</v>
      </c>
      <c r="M58" s="98" t="s">
        <v>3</v>
      </c>
      <c r="N58" s="145" t="s">
        <v>2</v>
      </c>
      <c r="O58" s="88" t="s">
        <v>26</v>
      </c>
    </row>
    <row r="59" spans="1:15" ht="15.75" customHeight="1" x14ac:dyDescent="0.2">
      <c r="A59" s="93" t="s">
        <v>234</v>
      </c>
      <c r="B59" s="151" t="s">
        <v>235</v>
      </c>
      <c r="C59" s="151" t="str">
        <f t="shared" si="1"/>
        <v>HYPE - Hypera Pharma</v>
      </c>
      <c r="D59" s="93" t="s">
        <v>234</v>
      </c>
      <c r="E59" s="93" t="s">
        <v>234</v>
      </c>
      <c r="F59" s="94" t="s">
        <v>20</v>
      </c>
      <c r="G59" s="95" t="s">
        <v>30</v>
      </c>
      <c r="H59" s="95">
        <v>7546355</v>
      </c>
      <c r="I59" s="93" t="s">
        <v>236</v>
      </c>
      <c r="J59" s="97" t="s">
        <v>237</v>
      </c>
      <c r="K59" s="98" t="s">
        <v>3</v>
      </c>
      <c r="L59" s="98" t="s">
        <v>3</v>
      </c>
      <c r="M59" s="98" t="s">
        <v>3</v>
      </c>
      <c r="N59" s="145" t="s">
        <v>2</v>
      </c>
      <c r="O59" s="88" t="s">
        <v>26</v>
      </c>
    </row>
    <row r="60" spans="1:15" ht="15.75" customHeight="1" x14ac:dyDescent="0.2">
      <c r="A60" s="93" t="s">
        <v>147</v>
      </c>
      <c r="B60" s="151" t="s">
        <v>926</v>
      </c>
      <c r="C60" s="151" t="str">
        <f t="shared" si="1"/>
        <v>IMPA - Rede Ímpar</v>
      </c>
      <c r="D60" s="93" t="s">
        <v>147</v>
      </c>
      <c r="E60" s="107" t="s">
        <v>144</v>
      </c>
      <c r="F60" s="101" t="s">
        <v>29</v>
      </c>
      <c r="G60" s="95" t="s">
        <v>30</v>
      </c>
      <c r="H60" s="95" t="s">
        <v>6</v>
      </c>
      <c r="I60" s="93" t="s">
        <v>148</v>
      </c>
      <c r="J60" s="97" t="s">
        <v>149</v>
      </c>
      <c r="K60" s="98" t="s">
        <v>3</v>
      </c>
      <c r="L60" s="98" t="s">
        <v>3</v>
      </c>
      <c r="M60" s="98" t="s">
        <v>24</v>
      </c>
      <c r="N60" s="194" t="s">
        <v>6</v>
      </c>
      <c r="O60" s="88" t="s">
        <v>26</v>
      </c>
    </row>
    <row r="61" spans="1:15" ht="15.75" customHeight="1" x14ac:dyDescent="0.2">
      <c r="A61" s="100" t="s">
        <v>238</v>
      </c>
      <c r="B61" s="152" t="s">
        <v>239</v>
      </c>
      <c r="C61" s="151" t="str">
        <f t="shared" si="1"/>
        <v>INDI - Farmácia Indiana</v>
      </c>
      <c r="D61" s="100" t="s">
        <v>238</v>
      </c>
      <c r="E61" s="100" t="s">
        <v>238</v>
      </c>
      <c r="F61" s="106" t="s">
        <v>57</v>
      </c>
      <c r="G61" s="110" t="s">
        <v>30</v>
      </c>
      <c r="H61" s="95">
        <v>1777000</v>
      </c>
      <c r="I61" s="93" t="s">
        <v>240</v>
      </c>
      <c r="J61" s="97" t="s">
        <v>241</v>
      </c>
      <c r="K61" s="98" t="s">
        <v>3</v>
      </c>
      <c r="L61" s="98" t="s">
        <v>24</v>
      </c>
      <c r="M61" s="98" t="s">
        <v>3</v>
      </c>
      <c r="N61" s="194" t="s">
        <v>6</v>
      </c>
    </row>
    <row r="62" spans="1:15" ht="15.75" customHeight="1" x14ac:dyDescent="0.2">
      <c r="A62" s="93" t="s">
        <v>242</v>
      </c>
      <c r="B62" s="151" t="s">
        <v>243</v>
      </c>
      <c r="C62" s="151" t="str">
        <f t="shared" si="1"/>
        <v>KORA - Kora Saúde</v>
      </c>
      <c r="D62" s="93" t="s">
        <v>242</v>
      </c>
      <c r="E62" s="93" t="s">
        <v>242</v>
      </c>
      <c r="F62" s="101" t="s">
        <v>29</v>
      </c>
      <c r="G62" s="95" t="s">
        <v>30</v>
      </c>
      <c r="H62" s="95">
        <v>2046729</v>
      </c>
      <c r="I62" s="93" t="s">
        <v>244</v>
      </c>
      <c r="J62" s="97" t="s">
        <v>245</v>
      </c>
      <c r="K62" s="98" t="s">
        <v>3</v>
      </c>
      <c r="L62" s="98" t="s">
        <v>3</v>
      </c>
      <c r="M62" s="98" t="s">
        <v>3</v>
      </c>
      <c r="N62" s="145" t="s">
        <v>2</v>
      </c>
      <c r="O62" s="88" t="s">
        <v>26</v>
      </c>
    </row>
    <row r="63" spans="1:15" ht="15.75" customHeight="1" x14ac:dyDescent="0.2">
      <c r="A63" s="93" t="s">
        <v>246</v>
      </c>
      <c r="B63" s="151" t="s">
        <v>247</v>
      </c>
      <c r="C63" s="151" t="str">
        <f t="shared" si="1"/>
        <v>LIBB - Libbs</v>
      </c>
      <c r="D63" s="93" t="s">
        <v>246</v>
      </c>
      <c r="E63" s="93" t="s">
        <v>246</v>
      </c>
      <c r="F63" s="94" t="s">
        <v>20</v>
      </c>
      <c r="G63" s="95" t="s">
        <v>21</v>
      </c>
      <c r="H63" s="95">
        <v>2342386</v>
      </c>
      <c r="I63" s="93" t="s">
        <v>248</v>
      </c>
      <c r="J63" s="97" t="s">
        <v>249</v>
      </c>
      <c r="K63" s="98" t="s">
        <v>3</v>
      </c>
      <c r="L63" s="98" t="s">
        <v>3</v>
      </c>
      <c r="M63" s="98" t="s">
        <v>3</v>
      </c>
      <c r="N63" s="145" t="s">
        <v>2</v>
      </c>
      <c r="O63" s="88" t="s">
        <v>26</v>
      </c>
    </row>
    <row r="64" spans="1:15" ht="15.75" customHeight="1" x14ac:dyDescent="0.2">
      <c r="A64" s="93" t="s">
        <v>250</v>
      </c>
      <c r="B64" s="151" t="s">
        <v>251</v>
      </c>
      <c r="C64" s="151" t="str">
        <f t="shared" si="1"/>
        <v>MDEI - Mater Dei</v>
      </c>
      <c r="D64" s="93" t="s">
        <v>250</v>
      </c>
      <c r="E64" s="93" t="s">
        <v>250</v>
      </c>
      <c r="F64" s="101" t="s">
        <v>29</v>
      </c>
      <c r="G64" s="95" t="s">
        <v>30</v>
      </c>
      <c r="H64" s="95">
        <v>1763132</v>
      </c>
      <c r="I64" s="93" t="s">
        <v>252</v>
      </c>
      <c r="J64" s="97" t="s">
        <v>253</v>
      </c>
      <c r="K64" s="98" t="s">
        <v>3</v>
      </c>
      <c r="L64" s="98" t="s">
        <v>3</v>
      </c>
      <c r="M64" s="98" t="s">
        <v>3</v>
      </c>
      <c r="N64" s="145" t="s">
        <v>2</v>
      </c>
      <c r="O64" s="88" t="s">
        <v>26</v>
      </c>
    </row>
    <row r="65" spans="1:15" ht="15.75" customHeight="1" x14ac:dyDescent="0.2">
      <c r="A65" s="93" t="s">
        <v>349</v>
      </c>
      <c r="B65" s="151" t="s">
        <v>350</v>
      </c>
      <c r="C65" s="151" t="str">
        <f t="shared" si="1"/>
        <v>MEDL - Medley</v>
      </c>
      <c r="D65" s="93" t="s">
        <v>349</v>
      </c>
      <c r="E65" s="107" t="s">
        <v>351</v>
      </c>
      <c r="F65" s="94" t="s">
        <v>20</v>
      </c>
      <c r="G65" s="95" t="s">
        <v>21</v>
      </c>
      <c r="H65" s="95" t="s">
        <v>6</v>
      </c>
      <c r="I65" s="93" t="s">
        <v>352</v>
      </c>
      <c r="J65" s="97" t="s">
        <v>353</v>
      </c>
      <c r="K65" s="98" t="s">
        <v>3</v>
      </c>
      <c r="L65" s="98" t="s">
        <v>3</v>
      </c>
      <c r="M65" s="98" t="s">
        <v>24</v>
      </c>
      <c r="N65" s="194" t="s">
        <v>6</v>
      </c>
      <c r="O65" s="88" t="s">
        <v>26</v>
      </c>
    </row>
    <row r="66" spans="1:15" ht="15.75" customHeight="1" x14ac:dyDescent="0.2">
      <c r="A66" s="93" t="s">
        <v>254</v>
      </c>
      <c r="B66" s="151" t="s">
        <v>255</v>
      </c>
      <c r="C66" s="151" t="str">
        <f t="shared" si="1"/>
        <v>MERC - Merck S.A.</v>
      </c>
      <c r="D66" s="93" t="s">
        <v>254</v>
      </c>
      <c r="E66" s="93" t="str">
        <f>D66</f>
        <v>MERC</v>
      </c>
      <c r="F66" s="94" t="s">
        <v>20</v>
      </c>
      <c r="G66" s="95" t="s">
        <v>21</v>
      </c>
      <c r="H66" s="95">
        <v>2015854</v>
      </c>
      <c r="I66" s="93" t="s">
        <v>255</v>
      </c>
      <c r="J66" s="97" t="s">
        <v>256</v>
      </c>
      <c r="K66" s="98" t="s">
        <v>3</v>
      </c>
      <c r="L66" s="98" t="s">
        <v>3</v>
      </c>
      <c r="M66" s="98" t="s">
        <v>3</v>
      </c>
      <c r="N66" s="145" t="s">
        <v>2</v>
      </c>
      <c r="O66" s="88" t="s">
        <v>26</v>
      </c>
    </row>
    <row r="67" spans="1:15" ht="15.75" customHeight="1" x14ac:dyDescent="0.2">
      <c r="A67" s="93" t="s">
        <v>257</v>
      </c>
      <c r="B67" s="151" t="s">
        <v>258</v>
      </c>
      <c r="C67" s="151" t="str">
        <f t="shared" si="1"/>
        <v>MOVE - Hospital Moinhos de Vento</v>
      </c>
      <c r="D67" s="93" t="s">
        <v>257</v>
      </c>
      <c r="E67" s="93" t="s">
        <v>257</v>
      </c>
      <c r="F67" s="101" t="s">
        <v>29</v>
      </c>
      <c r="G67" s="95" t="s">
        <v>30</v>
      </c>
      <c r="H67" s="95">
        <v>1230366</v>
      </c>
      <c r="I67" s="93" t="s">
        <v>259</v>
      </c>
      <c r="J67" s="97" t="s">
        <v>260</v>
      </c>
      <c r="K67" s="98" t="s">
        <v>3</v>
      </c>
      <c r="L67" s="98" t="s">
        <v>3</v>
      </c>
      <c r="M67" s="98" t="s">
        <v>3</v>
      </c>
      <c r="N67" s="145" t="s">
        <v>2</v>
      </c>
      <c r="O67" s="88" t="s">
        <v>26</v>
      </c>
    </row>
    <row r="68" spans="1:15" ht="15.75" customHeight="1" x14ac:dyDescent="0.2">
      <c r="A68" s="93" t="s">
        <v>261</v>
      </c>
      <c r="B68" s="151" t="s">
        <v>262</v>
      </c>
      <c r="C68" s="151" t="str">
        <f t="shared" si="1"/>
        <v>NEST - Nestle</v>
      </c>
      <c r="D68" s="93" t="s">
        <v>261</v>
      </c>
      <c r="E68" s="93" t="s">
        <v>261</v>
      </c>
      <c r="F68" s="94" t="s">
        <v>20</v>
      </c>
      <c r="G68" s="95" t="s">
        <v>21</v>
      </c>
      <c r="H68" s="95" t="s">
        <v>93</v>
      </c>
      <c r="I68" s="93" t="s">
        <v>263</v>
      </c>
      <c r="J68" s="97" t="s">
        <v>264</v>
      </c>
      <c r="K68" s="98" t="s">
        <v>3</v>
      </c>
      <c r="L68" s="98" t="s">
        <v>24</v>
      </c>
      <c r="M68" s="98" t="s">
        <v>3</v>
      </c>
      <c r="N68" s="194" t="s">
        <v>6</v>
      </c>
      <c r="O68" s="88" t="s">
        <v>26</v>
      </c>
    </row>
    <row r="69" spans="1:15" ht="15.75" customHeight="1" x14ac:dyDescent="0.2">
      <c r="A69" s="93" t="s">
        <v>265</v>
      </c>
      <c r="B69" s="151" t="s">
        <v>266</v>
      </c>
      <c r="C69" s="151" t="str">
        <f t="shared" si="1"/>
        <v>NISS - Nissei</v>
      </c>
      <c r="D69" s="93" t="s">
        <v>265</v>
      </c>
      <c r="E69" s="93" t="s">
        <v>265</v>
      </c>
      <c r="F69" s="106" t="s">
        <v>57</v>
      </c>
      <c r="G69" s="95" t="s">
        <v>30</v>
      </c>
      <c r="H69" s="95">
        <v>2207011</v>
      </c>
      <c r="I69" s="93" t="s">
        <v>267</v>
      </c>
      <c r="J69" s="97" t="s">
        <v>268</v>
      </c>
      <c r="K69" s="98" t="s">
        <v>3</v>
      </c>
      <c r="L69" s="98" t="s">
        <v>3</v>
      </c>
      <c r="M69" s="98" t="s">
        <v>3</v>
      </c>
      <c r="N69" s="145" t="s">
        <v>2</v>
      </c>
      <c r="O69" s="88" t="s">
        <v>26</v>
      </c>
    </row>
    <row r="70" spans="1:15" ht="15.75" customHeight="1" x14ac:dyDescent="0.2">
      <c r="A70" s="93" t="s">
        <v>269</v>
      </c>
      <c r="B70" s="151" t="s">
        <v>270</v>
      </c>
      <c r="C70" s="151" t="str">
        <f t="shared" si="1"/>
        <v>NNOR - Novo Nordisk</v>
      </c>
      <c r="D70" s="93" t="s">
        <v>269</v>
      </c>
      <c r="E70" s="93" t="s">
        <v>269</v>
      </c>
      <c r="F70" s="94" t="s">
        <v>20</v>
      </c>
      <c r="G70" s="95" t="s">
        <v>21</v>
      </c>
      <c r="H70" s="95">
        <v>1232000</v>
      </c>
      <c r="I70" s="93" t="s">
        <v>271</v>
      </c>
      <c r="J70" s="97" t="s">
        <v>272</v>
      </c>
      <c r="K70" s="98" t="s">
        <v>3</v>
      </c>
      <c r="L70" s="98" t="s">
        <v>3</v>
      </c>
      <c r="M70" s="98" t="s">
        <v>3</v>
      </c>
      <c r="N70" s="195" t="s">
        <v>4</v>
      </c>
      <c r="O70" s="88" t="s">
        <v>26</v>
      </c>
    </row>
    <row r="71" spans="1:15" ht="15.75" customHeight="1" x14ac:dyDescent="0.2">
      <c r="A71" s="93" t="s">
        <v>273</v>
      </c>
      <c r="B71" s="151" t="s">
        <v>274</v>
      </c>
      <c r="C71" s="151" t="str">
        <f t="shared" si="1"/>
        <v>NOVA - Novartis</v>
      </c>
      <c r="D71" s="93" t="s">
        <v>273</v>
      </c>
      <c r="E71" s="93" t="s">
        <v>273</v>
      </c>
      <c r="F71" s="94" t="s">
        <v>20</v>
      </c>
      <c r="G71" s="95" t="s">
        <v>21</v>
      </c>
      <c r="H71" s="95">
        <v>4046854</v>
      </c>
      <c r="I71" s="93" t="s">
        <v>275</v>
      </c>
      <c r="J71" s="97" t="s">
        <v>276</v>
      </c>
      <c r="K71" s="98" t="s">
        <v>3</v>
      </c>
      <c r="L71" s="98" t="s">
        <v>3</v>
      </c>
      <c r="M71" s="98" t="s">
        <v>3</v>
      </c>
      <c r="N71" s="145" t="s">
        <v>2</v>
      </c>
      <c r="O71" s="88" t="s">
        <v>26</v>
      </c>
    </row>
    <row r="72" spans="1:15" ht="15.75" customHeight="1" x14ac:dyDescent="0.2">
      <c r="A72" s="93" t="s">
        <v>115</v>
      </c>
      <c r="B72" s="151" t="s">
        <v>116</v>
      </c>
      <c r="C72" s="151" t="str">
        <f t="shared" ref="C72:C103" si="2">A72&amp;" - "&amp;B72</f>
        <v>ODON - Odontoprev</v>
      </c>
      <c r="D72" s="93" t="s">
        <v>115</v>
      </c>
      <c r="E72" s="107" t="s">
        <v>111</v>
      </c>
      <c r="F72" s="105" t="s">
        <v>48</v>
      </c>
      <c r="G72" s="95" t="s">
        <v>30</v>
      </c>
      <c r="H72" s="95">
        <v>1902422</v>
      </c>
      <c r="I72" s="93" t="s">
        <v>117</v>
      </c>
      <c r="J72" s="97" t="s">
        <v>118</v>
      </c>
      <c r="K72" s="98" t="s">
        <v>3</v>
      </c>
      <c r="L72" s="98" t="s">
        <v>3</v>
      </c>
      <c r="M72" s="98" t="s">
        <v>3</v>
      </c>
      <c r="N72" s="145" t="s">
        <v>2</v>
      </c>
      <c r="O72" s="88" t="s">
        <v>26</v>
      </c>
    </row>
    <row r="73" spans="1:15" ht="15.75" customHeight="1" x14ac:dyDescent="0.2">
      <c r="A73" s="93" t="s">
        <v>277</v>
      </c>
      <c r="B73" s="151" t="s">
        <v>278</v>
      </c>
      <c r="C73" s="151" t="str">
        <f t="shared" si="2"/>
        <v>OMIN - Omint</v>
      </c>
      <c r="D73" s="93" t="s">
        <v>277</v>
      </c>
      <c r="E73" s="93" t="s">
        <v>277</v>
      </c>
      <c r="F73" s="105" t="s">
        <v>48</v>
      </c>
      <c r="G73" s="95" t="s">
        <v>21</v>
      </c>
      <c r="H73" s="95">
        <v>1959392</v>
      </c>
      <c r="I73" s="93" t="s">
        <v>279</v>
      </c>
      <c r="J73" s="97" t="s">
        <v>280</v>
      </c>
      <c r="K73" s="98" t="s">
        <v>3</v>
      </c>
      <c r="L73" s="98" t="s">
        <v>3</v>
      </c>
      <c r="M73" s="98" t="s">
        <v>3</v>
      </c>
      <c r="N73" s="145" t="s">
        <v>2</v>
      </c>
      <c r="O73" s="88" t="s">
        <v>26</v>
      </c>
    </row>
    <row r="74" spans="1:15" ht="15.75" customHeight="1" x14ac:dyDescent="0.2">
      <c r="A74" s="93" t="s">
        <v>281</v>
      </c>
      <c r="B74" s="153" t="s">
        <v>282</v>
      </c>
      <c r="C74" s="151" t="str">
        <f t="shared" si="2"/>
        <v>ONCC - Oncoclínicas</v>
      </c>
      <c r="D74" s="93" t="s">
        <v>281</v>
      </c>
      <c r="E74" s="93" t="s">
        <v>281</v>
      </c>
      <c r="F74" s="104" t="s">
        <v>43</v>
      </c>
      <c r="G74" s="95" t="s">
        <v>30</v>
      </c>
      <c r="H74" s="95">
        <v>4088252</v>
      </c>
      <c r="I74" s="93" t="s">
        <v>283</v>
      </c>
      <c r="J74" s="97" t="s">
        <v>284</v>
      </c>
      <c r="K74" s="98" t="s">
        <v>3</v>
      </c>
      <c r="L74" s="98" t="s">
        <v>3</v>
      </c>
      <c r="M74" s="98" t="s">
        <v>3</v>
      </c>
      <c r="N74" s="145" t="s">
        <v>2</v>
      </c>
      <c r="O74" s="88" t="s">
        <v>26</v>
      </c>
    </row>
    <row r="75" spans="1:15" ht="15.75" customHeight="1" x14ac:dyDescent="0.2">
      <c r="A75" s="93" t="s">
        <v>285</v>
      </c>
      <c r="B75" s="153" t="s">
        <v>286</v>
      </c>
      <c r="C75" s="151" t="str">
        <f t="shared" si="2"/>
        <v>PFIZ - Pfizer</v>
      </c>
      <c r="D75" s="93" t="s">
        <v>285</v>
      </c>
      <c r="E75" s="93" t="s">
        <v>285</v>
      </c>
      <c r="F75" s="94" t="s">
        <v>20</v>
      </c>
      <c r="G75" s="95" t="s">
        <v>21</v>
      </c>
      <c r="H75" s="96">
        <v>8119000</v>
      </c>
      <c r="I75" s="93" t="s">
        <v>287</v>
      </c>
      <c r="J75" s="97" t="s">
        <v>288</v>
      </c>
      <c r="K75" s="98" t="s">
        <v>3</v>
      </c>
      <c r="L75" s="98" t="s">
        <v>24</v>
      </c>
      <c r="M75" s="98" t="s">
        <v>3</v>
      </c>
      <c r="N75" s="194" t="s">
        <v>6</v>
      </c>
      <c r="O75" s="88" t="s">
        <v>26</v>
      </c>
    </row>
    <row r="76" spans="1:15" ht="15.75" customHeight="1" x14ac:dyDescent="0.2">
      <c r="A76" s="93" t="s">
        <v>289</v>
      </c>
      <c r="B76" s="153" t="s">
        <v>290</v>
      </c>
      <c r="C76" s="151" t="str">
        <f t="shared" si="2"/>
        <v>PGME - Pague Menos</v>
      </c>
      <c r="D76" s="93" t="s">
        <v>289</v>
      </c>
      <c r="E76" s="93" t="s">
        <v>289</v>
      </c>
      <c r="F76" s="106" t="s">
        <v>57</v>
      </c>
      <c r="G76" s="95" t="s">
        <v>30</v>
      </c>
      <c r="H76" s="95">
        <v>9189075</v>
      </c>
      <c r="I76" s="93" t="s">
        <v>291</v>
      </c>
      <c r="J76" s="97" t="s">
        <v>292</v>
      </c>
      <c r="K76" s="98" t="s">
        <v>3</v>
      </c>
      <c r="L76" s="98" t="s">
        <v>3</v>
      </c>
      <c r="M76" s="98" t="s">
        <v>3</v>
      </c>
      <c r="N76" s="145" t="s">
        <v>2</v>
      </c>
      <c r="O76" s="88" t="s">
        <v>26</v>
      </c>
    </row>
    <row r="77" spans="1:15" ht="15.75" customHeight="1" x14ac:dyDescent="0.2">
      <c r="A77" s="93" t="s">
        <v>293</v>
      </c>
      <c r="B77" s="153" t="s">
        <v>294</v>
      </c>
      <c r="C77" s="151" t="str">
        <f t="shared" si="2"/>
        <v>POSA - Porto Saúde</v>
      </c>
      <c r="D77" s="93" t="s">
        <v>293</v>
      </c>
      <c r="E77" s="93" t="s">
        <v>293</v>
      </c>
      <c r="F77" s="105" t="s">
        <v>48</v>
      </c>
      <c r="G77" s="95" t="s">
        <v>30</v>
      </c>
      <c r="H77" s="95">
        <v>3131864</v>
      </c>
      <c r="I77" s="93" t="s">
        <v>295</v>
      </c>
      <c r="J77" s="97" t="s">
        <v>296</v>
      </c>
      <c r="K77" s="98" t="s">
        <v>3</v>
      </c>
      <c r="L77" s="98" t="s">
        <v>3</v>
      </c>
      <c r="M77" s="98" t="s">
        <v>3</v>
      </c>
      <c r="N77" s="145" t="s">
        <v>2</v>
      </c>
      <c r="O77" s="88" t="s">
        <v>26</v>
      </c>
    </row>
    <row r="78" spans="1:15" ht="15.75" customHeight="1" x14ac:dyDescent="0.2">
      <c r="A78" s="93" t="s">
        <v>297</v>
      </c>
      <c r="B78" s="153" t="s">
        <v>298</v>
      </c>
      <c r="C78" s="151" t="str">
        <f t="shared" si="2"/>
        <v>PRAT - Prati-Donaduzzi</v>
      </c>
      <c r="D78" s="93" t="s">
        <v>297</v>
      </c>
      <c r="E78" s="93" t="s">
        <v>297</v>
      </c>
      <c r="F78" s="94" t="s">
        <v>20</v>
      </c>
      <c r="G78" s="95" t="s">
        <v>30</v>
      </c>
      <c r="H78" s="95">
        <v>1532385</v>
      </c>
      <c r="I78" s="93" t="s">
        <v>299</v>
      </c>
      <c r="J78" s="97" t="s">
        <v>300</v>
      </c>
      <c r="K78" s="98" t="s">
        <v>3</v>
      </c>
      <c r="L78" s="98" t="s">
        <v>3</v>
      </c>
      <c r="M78" s="98" t="s">
        <v>3</v>
      </c>
      <c r="N78" s="145" t="s">
        <v>2</v>
      </c>
      <c r="O78" s="88" t="s">
        <v>26</v>
      </c>
    </row>
    <row r="79" spans="1:15" ht="15.75" customHeight="1" x14ac:dyDescent="0.2">
      <c r="A79" s="93" t="s">
        <v>301</v>
      </c>
      <c r="B79" s="153" t="s">
        <v>302</v>
      </c>
      <c r="C79" s="151" t="str">
        <f t="shared" si="2"/>
        <v>PREV - PreventSenior</v>
      </c>
      <c r="D79" s="93" t="s">
        <v>301</v>
      </c>
      <c r="E79" s="93" t="s">
        <v>301</v>
      </c>
      <c r="F79" s="105" t="s">
        <v>48</v>
      </c>
      <c r="G79" s="95" t="s">
        <v>30</v>
      </c>
      <c r="H79" s="95">
        <v>4633205</v>
      </c>
      <c r="I79" s="93" t="s">
        <v>303</v>
      </c>
      <c r="J79" s="97" t="s">
        <v>304</v>
      </c>
      <c r="K79" s="98" t="s">
        <v>3</v>
      </c>
      <c r="L79" s="98" t="s">
        <v>3</v>
      </c>
      <c r="M79" s="98" t="s">
        <v>3</v>
      </c>
      <c r="N79" s="145" t="s">
        <v>2</v>
      </c>
      <c r="O79" s="88" t="s">
        <v>26</v>
      </c>
    </row>
    <row r="80" spans="1:15" ht="15.75" customHeight="1" x14ac:dyDescent="0.2">
      <c r="A80" s="93" t="s">
        <v>307</v>
      </c>
      <c r="B80" s="153" t="s">
        <v>310</v>
      </c>
      <c r="C80" s="151" t="str">
        <f t="shared" si="2"/>
        <v>PROF - Profarma</v>
      </c>
      <c r="D80" s="93" t="s">
        <v>307</v>
      </c>
      <c r="E80" s="107" t="s">
        <v>307</v>
      </c>
      <c r="F80" s="109" t="s">
        <v>903</v>
      </c>
      <c r="G80" s="95" t="s">
        <v>30</v>
      </c>
      <c r="H80" s="95">
        <v>7816218</v>
      </c>
      <c r="I80" s="93" t="s">
        <v>311</v>
      </c>
      <c r="J80" s="97" t="s">
        <v>312</v>
      </c>
      <c r="K80" s="98" t="s">
        <v>3</v>
      </c>
      <c r="L80" s="98" t="s">
        <v>3</v>
      </c>
      <c r="M80" s="98" t="s">
        <v>3</v>
      </c>
      <c r="N80" s="145" t="s">
        <v>2</v>
      </c>
      <c r="O80" s="88" t="s">
        <v>26</v>
      </c>
    </row>
    <row r="81" spans="1:15" ht="15.75" customHeight="1" x14ac:dyDescent="0.2">
      <c r="A81" s="93" t="s">
        <v>313</v>
      </c>
      <c r="B81" s="153" t="s">
        <v>314</v>
      </c>
      <c r="C81" s="151" t="str">
        <f t="shared" si="2"/>
        <v>PSPE - Profarma Specialty</v>
      </c>
      <c r="D81" s="93" t="s">
        <v>313</v>
      </c>
      <c r="E81" s="93" t="s">
        <v>460</v>
      </c>
      <c r="F81" s="109" t="s">
        <v>903</v>
      </c>
      <c r="G81" s="95" t="s">
        <v>30</v>
      </c>
      <c r="H81" s="95">
        <v>1238479</v>
      </c>
      <c r="I81" s="93" t="s">
        <v>315</v>
      </c>
      <c r="J81" s="97" t="s">
        <v>316</v>
      </c>
      <c r="K81" s="98" t="s">
        <v>3</v>
      </c>
      <c r="L81" s="98" t="s">
        <v>3</v>
      </c>
      <c r="M81" s="98" t="s">
        <v>3</v>
      </c>
      <c r="N81" s="195" t="s">
        <v>4</v>
      </c>
      <c r="O81" s="88" t="s">
        <v>26</v>
      </c>
    </row>
    <row r="82" spans="1:15" ht="15.75" customHeight="1" x14ac:dyDescent="0.2">
      <c r="A82" s="93" t="s">
        <v>317</v>
      </c>
      <c r="B82" s="153" t="s">
        <v>318</v>
      </c>
      <c r="C82" s="151" t="str">
        <f t="shared" si="2"/>
        <v>QUAL - Qualicorp</v>
      </c>
      <c r="D82" s="93" t="s">
        <v>317</v>
      </c>
      <c r="E82" s="93" t="s">
        <v>317</v>
      </c>
      <c r="F82" s="105" t="s">
        <v>48</v>
      </c>
      <c r="G82" s="95" t="s">
        <v>30</v>
      </c>
      <c r="H82" s="95">
        <v>1951408</v>
      </c>
      <c r="I82" s="93" t="s">
        <v>319</v>
      </c>
      <c r="J82" s="97" t="s">
        <v>320</v>
      </c>
      <c r="K82" s="98" t="s">
        <v>3</v>
      </c>
      <c r="L82" s="98" t="s">
        <v>3</v>
      </c>
      <c r="M82" s="98" t="s">
        <v>3</v>
      </c>
      <c r="N82" s="145" t="s">
        <v>2</v>
      </c>
      <c r="O82" s="88" t="s">
        <v>26</v>
      </c>
    </row>
    <row r="83" spans="1:15" ht="15.75" customHeight="1" x14ac:dyDescent="0.2">
      <c r="A83" s="93" t="s">
        <v>321</v>
      </c>
      <c r="B83" s="153" t="s">
        <v>322</v>
      </c>
      <c r="C83" s="151" t="str">
        <f t="shared" si="2"/>
        <v>RAIA - Raia Drogasil</v>
      </c>
      <c r="D83" s="93" t="s">
        <v>321</v>
      </c>
      <c r="E83" s="93" t="s">
        <v>321</v>
      </c>
      <c r="F83" s="106" t="s">
        <v>57</v>
      </c>
      <c r="G83" s="95" t="s">
        <v>30</v>
      </c>
      <c r="H83" s="95">
        <v>29067380</v>
      </c>
      <c r="I83" s="93" t="s">
        <v>323</v>
      </c>
      <c r="J83" s="97" t="s">
        <v>324</v>
      </c>
      <c r="K83" s="98" t="s">
        <v>3</v>
      </c>
      <c r="L83" s="98" t="s">
        <v>3</v>
      </c>
      <c r="M83" s="98" t="s">
        <v>3</v>
      </c>
      <c r="N83" s="145" t="s">
        <v>2</v>
      </c>
      <c r="O83" s="88" t="s">
        <v>26</v>
      </c>
    </row>
    <row r="84" spans="1:15" ht="15.75" customHeight="1" x14ac:dyDescent="0.2">
      <c r="A84" s="93" t="s">
        <v>325</v>
      </c>
      <c r="B84" s="153" t="s">
        <v>326</v>
      </c>
      <c r="C84" s="151" t="str">
        <f t="shared" si="2"/>
        <v>RDOR - Rede D'Or</v>
      </c>
      <c r="D84" s="93" t="s">
        <v>325</v>
      </c>
      <c r="E84" s="107" t="s">
        <v>325</v>
      </c>
      <c r="F84" s="101" t="s">
        <v>29</v>
      </c>
      <c r="G84" s="95" t="s">
        <v>30</v>
      </c>
      <c r="H84" s="95">
        <v>22987443</v>
      </c>
      <c r="I84" s="93" t="s">
        <v>327</v>
      </c>
      <c r="J84" s="97" t="s">
        <v>328</v>
      </c>
      <c r="K84" s="98" t="s">
        <v>3</v>
      </c>
      <c r="L84" s="98" t="s">
        <v>3</v>
      </c>
      <c r="M84" s="98" t="s">
        <v>3</v>
      </c>
      <c r="N84" s="145" t="s">
        <v>2</v>
      </c>
      <c r="O84" s="88" t="s">
        <v>26</v>
      </c>
    </row>
    <row r="85" spans="1:15" ht="15.75" customHeight="1" x14ac:dyDescent="0.2">
      <c r="A85" s="93" t="s">
        <v>333</v>
      </c>
      <c r="B85" s="153" t="s">
        <v>334</v>
      </c>
      <c r="C85" s="151" t="str">
        <f t="shared" si="2"/>
        <v>ROCH - Roche</v>
      </c>
      <c r="D85" s="93" t="s">
        <v>333</v>
      </c>
      <c r="E85" s="93" t="s">
        <v>333</v>
      </c>
      <c r="F85" s="94" t="s">
        <v>20</v>
      </c>
      <c r="G85" s="95" t="s">
        <v>21</v>
      </c>
      <c r="H85" s="95">
        <v>4001308</v>
      </c>
      <c r="I85" s="93" t="s">
        <v>335</v>
      </c>
      <c r="J85" s="97" t="s">
        <v>336</v>
      </c>
      <c r="K85" s="98" t="s">
        <v>3</v>
      </c>
      <c r="L85" s="98" t="s">
        <v>3</v>
      </c>
      <c r="M85" s="98" t="s">
        <v>3</v>
      </c>
      <c r="N85" s="145" t="s">
        <v>2</v>
      </c>
      <c r="O85" s="88" t="s">
        <v>26</v>
      </c>
    </row>
    <row r="86" spans="1:15" ht="15.75" customHeight="1" x14ac:dyDescent="0.2">
      <c r="A86" s="93" t="s">
        <v>337</v>
      </c>
      <c r="B86" s="153" t="s">
        <v>338</v>
      </c>
      <c r="C86" s="151" t="str">
        <f t="shared" si="2"/>
        <v>RSAR - Rede Sarah (Associação das Pioneiras Sociais)</v>
      </c>
      <c r="D86" s="93" t="s">
        <v>337</v>
      </c>
      <c r="E86" s="93" t="s">
        <v>337</v>
      </c>
      <c r="F86" s="101" t="s">
        <v>29</v>
      </c>
      <c r="G86" s="110" t="s">
        <v>30</v>
      </c>
      <c r="H86" s="95">
        <v>1260197</v>
      </c>
      <c r="I86" s="93" t="s">
        <v>339</v>
      </c>
      <c r="J86" s="97" t="s">
        <v>340</v>
      </c>
      <c r="K86" s="98" t="s">
        <v>3</v>
      </c>
      <c r="L86" s="98" t="s">
        <v>3</v>
      </c>
      <c r="M86" s="98" t="s">
        <v>3</v>
      </c>
      <c r="N86" s="145" t="s">
        <v>2</v>
      </c>
      <c r="O86" s="88" t="s">
        <v>26</v>
      </c>
    </row>
    <row r="87" spans="1:15" ht="15.75" customHeight="1" x14ac:dyDescent="0.2">
      <c r="A87" s="93" t="s">
        <v>341</v>
      </c>
      <c r="B87" s="153" t="s">
        <v>342</v>
      </c>
      <c r="C87" s="151" t="str">
        <f t="shared" si="2"/>
        <v>SABI - Sabin</v>
      </c>
      <c r="D87" s="93" t="s">
        <v>341</v>
      </c>
      <c r="E87" s="93" t="s">
        <v>341</v>
      </c>
      <c r="F87" s="104" t="s">
        <v>43</v>
      </c>
      <c r="G87" s="95" t="s">
        <v>30</v>
      </c>
      <c r="H87" s="95">
        <v>1394117</v>
      </c>
      <c r="I87" s="93" t="s">
        <v>343</v>
      </c>
      <c r="J87" s="97" t="s">
        <v>344</v>
      </c>
      <c r="K87" s="98" t="s">
        <v>3</v>
      </c>
      <c r="L87" s="98" t="s">
        <v>3</v>
      </c>
      <c r="M87" s="98" t="s">
        <v>3</v>
      </c>
      <c r="N87" s="145" t="s">
        <v>2</v>
      </c>
      <c r="O87" s="88" t="s">
        <v>26</v>
      </c>
    </row>
    <row r="88" spans="1:15" ht="15.75" customHeight="1" x14ac:dyDescent="0.2">
      <c r="A88" s="93" t="s">
        <v>345</v>
      </c>
      <c r="B88" s="153" t="s">
        <v>346</v>
      </c>
      <c r="C88" s="151" t="str">
        <f t="shared" si="2"/>
        <v>SALU - Santa Lúcia</v>
      </c>
      <c r="D88" s="93" t="s">
        <v>345</v>
      </c>
      <c r="E88" s="93" t="s">
        <v>345</v>
      </c>
      <c r="F88" s="101" t="s">
        <v>29</v>
      </c>
      <c r="G88" s="95" t="s">
        <v>30</v>
      </c>
      <c r="H88" s="95">
        <v>1717394</v>
      </c>
      <c r="I88" s="93" t="s">
        <v>347</v>
      </c>
      <c r="J88" s="97" t="s">
        <v>348</v>
      </c>
      <c r="K88" s="98" t="s">
        <v>3</v>
      </c>
      <c r="L88" s="98" t="s">
        <v>24</v>
      </c>
      <c r="M88" s="98" t="s">
        <v>3</v>
      </c>
      <c r="N88" s="194" t="s">
        <v>6</v>
      </c>
      <c r="O88" s="88" t="s">
        <v>26</v>
      </c>
    </row>
    <row r="89" spans="1:15" ht="15.75" customHeight="1" x14ac:dyDescent="0.2">
      <c r="A89" s="93" t="s">
        <v>351</v>
      </c>
      <c r="B89" s="153" t="s">
        <v>354</v>
      </c>
      <c r="C89" s="151" t="str">
        <f t="shared" si="2"/>
        <v>SANO - Sanofi Medley</v>
      </c>
      <c r="D89" s="93" t="s">
        <v>351</v>
      </c>
      <c r="E89" s="107" t="s">
        <v>351</v>
      </c>
      <c r="F89" s="94" t="s">
        <v>20</v>
      </c>
      <c r="G89" s="95" t="s">
        <v>21</v>
      </c>
      <c r="H89" s="95">
        <v>5109320</v>
      </c>
      <c r="I89" s="93" t="s">
        <v>355</v>
      </c>
      <c r="J89" s="97" t="s">
        <v>356</v>
      </c>
      <c r="K89" s="98" t="s">
        <v>3</v>
      </c>
      <c r="L89" s="98" t="s">
        <v>3</v>
      </c>
      <c r="M89" s="98" t="s">
        <v>3</v>
      </c>
      <c r="N89" s="145" t="s">
        <v>2</v>
      </c>
      <c r="O89" s="88" t="s">
        <v>26</v>
      </c>
    </row>
    <row r="90" spans="1:15" ht="15.75" customHeight="1" x14ac:dyDescent="0.2">
      <c r="A90" s="93" t="s">
        <v>361</v>
      </c>
      <c r="B90" s="153" t="s">
        <v>362</v>
      </c>
      <c r="C90" s="151" t="str">
        <f t="shared" si="2"/>
        <v>SAOJ - Farmácia São João</v>
      </c>
      <c r="D90" s="93" t="s">
        <v>361</v>
      </c>
      <c r="E90" s="93" t="s">
        <v>361</v>
      </c>
      <c r="F90" s="106" t="s">
        <v>57</v>
      </c>
      <c r="G90" s="110" t="s">
        <v>30</v>
      </c>
      <c r="H90" s="95">
        <v>5407000</v>
      </c>
      <c r="I90" s="93" t="s">
        <v>363</v>
      </c>
      <c r="J90" s="97" t="s">
        <v>364</v>
      </c>
      <c r="K90" s="98" t="s">
        <v>3</v>
      </c>
      <c r="L90" s="98" t="s">
        <v>24</v>
      </c>
      <c r="M90" s="98" t="s">
        <v>3</v>
      </c>
      <c r="N90" s="194" t="s">
        <v>6</v>
      </c>
      <c r="O90" s="88" t="s">
        <v>26</v>
      </c>
    </row>
    <row r="91" spans="1:15" ht="15.75" customHeight="1" x14ac:dyDescent="0.2">
      <c r="A91" s="93" t="s">
        <v>357</v>
      </c>
      <c r="B91" s="153" t="s">
        <v>358</v>
      </c>
      <c r="C91" s="151" t="str">
        <f t="shared" si="2"/>
        <v>SAVE - Sanofi Aventis</v>
      </c>
      <c r="D91" s="93" t="s">
        <v>357</v>
      </c>
      <c r="E91" s="107" t="s">
        <v>351</v>
      </c>
      <c r="F91" s="94" t="s">
        <v>20</v>
      </c>
      <c r="G91" s="95" t="s">
        <v>21</v>
      </c>
      <c r="H91" s="95" t="s">
        <v>6</v>
      </c>
      <c r="I91" s="93" t="s">
        <v>359</v>
      </c>
      <c r="J91" s="97" t="s">
        <v>360</v>
      </c>
      <c r="K91" s="98" t="s">
        <v>3</v>
      </c>
      <c r="L91" s="98" t="s">
        <v>3</v>
      </c>
      <c r="M91" s="98" t="s">
        <v>24</v>
      </c>
      <c r="N91" s="194" t="s">
        <v>6</v>
      </c>
      <c r="O91" s="88" t="s">
        <v>26</v>
      </c>
    </row>
    <row r="92" spans="1:15" ht="15.75" customHeight="1" x14ac:dyDescent="0.2">
      <c r="A92" s="93" t="s">
        <v>365</v>
      </c>
      <c r="B92" s="153" t="s">
        <v>366</v>
      </c>
      <c r="C92" s="151" t="str">
        <f t="shared" si="2"/>
        <v>SBSC - Sociedade Beneficente São Camilo (Hospital São Camilo)</v>
      </c>
      <c r="D92" s="93" t="s">
        <v>365</v>
      </c>
      <c r="E92" s="93" t="s">
        <v>365</v>
      </c>
      <c r="F92" s="101" t="s">
        <v>29</v>
      </c>
      <c r="G92" s="95" t="s">
        <v>30</v>
      </c>
      <c r="H92" s="95">
        <v>2522692</v>
      </c>
      <c r="I92" s="93" t="s">
        <v>367</v>
      </c>
      <c r="J92" s="97" t="s">
        <v>368</v>
      </c>
      <c r="K92" s="98" t="s">
        <v>3</v>
      </c>
      <c r="L92" s="98" t="s">
        <v>3</v>
      </c>
      <c r="M92" s="98" t="s">
        <v>3</v>
      </c>
      <c r="N92" s="145" t="s">
        <v>2</v>
      </c>
      <c r="O92" s="88" t="s">
        <v>26</v>
      </c>
    </row>
    <row r="93" spans="1:15" ht="15.75" customHeight="1" x14ac:dyDescent="0.2">
      <c r="A93" s="93" t="s">
        <v>369</v>
      </c>
      <c r="B93" s="151" t="s">
        <v>370</v>
      </c>
      <c r="C93" s="151" t="str">
        <f t="shared" si="2"/>
        <v>SCPA - Santa Casa de Porto Alegre</v>
      </c>
      <c r="D93" s="93" t="s">
        <v>369</v>
      </c>
      <c r="E93" s="93" t="s">
        <v>369</v>
      </c>
      <c r="F93" s="101" t="s">
        <v>29</v>
      </c>
      <c r="G93" s="95" t="s">
        <v>30</v>
      </c>
      <c r="H93" s="95">
        <v>1303265</v>
      </c>
      <c r="I93" s="93" t="s">
        <v>371</v>
      </c>
      <c r="J93" s="97" t="s">
        <v>372</v>
      </c>
      <c r="K93" s="98" t="s">
        <v>3</v>
      </c>
      <c r="L93" s="98" t="s">
        <v>3</v>
      </c>
      <c r="M93" s="98" t="s">
        <v>3</v>
      </c>
      <c r="N93" s="145" t="s">
        <v>2</v>
      </c>
      <c r="O93" s="88" t="s">
        <v>26</v>
      </c>
    </row>
    <row r="94" spans="1:15" ht="15.75" customHeight="1" x14ac:dyDescent="0.2">
      <c r="A94" s="93" t="s">
        <v>373</v>
      </c>
      <c r="B94" s="153" t="s">
        <v>374</v>
      </c>
      <c r="C94" s="151" t="str">
        <f t="shared" si="2"/>
        <v>SECO - Seconci</v>
      </c>
      <c r="D94" s="93" t="s">
        <v>373</v>
      </c>
      <c r="E94" s="93" t="s">
        <v>373</v>
      </c>
      <c r="F94" s="108" t="s">
        <v>129</v>
      </c>
      <c r="G94" s="95" t="s">
        <v>30</v>
      </c>
      <c r="H94" s="95">
        <v>1582854</v>
      </c>
      <c r="I94" s="93" t="s">
        <v>375</v>
      </c>
      <c r="J94" s="97" t="s">
        <v>376</v>
      </c>
      <c r="K94" s="98" t="s">
        <v>3</v>
      </c>
      <c r="L94" s="98" t="s">
        <v>3</v>
      </c>
      <c r="M94" s="98" t="s">
        <v>3</v>
      </c>
      <c r="N94" s="145" t="s">
        <v>2</v>
      </c>
      <c r="O94" s="88" t="s">
        <v>26</v>
      </c>
    </row>
    <row r="95" spans="1:15" ht="15.75" customHeight="1" x14ac:dyDescent="0.2">
      <c r="A95" s="93" t="s">
        <v>377</v>
      </c>
      <c r="B95" s="153" t="s">
        <v>378</v>
      </c>
      <c r="C95" s="151" t="str">
        <f t="shared" si="2"/>
        <v>SILI - Hospital Sírio Libanês</v>
      </c>
      <c r="D95" s="93" t="s">
        <v>377</v>
      </c>
      <c r="E95" s="93" t="s">
        <v>377</v>
      </c>
      <c r="F95" s="101" t="s">
        <v>29</v>
      </c>
      <c r="G95" s="95" t="s">
        <v>30</v>
      </c>
      <c r="H95" s="103">
        <v>2971800</v>
      </c>
      <c r="I95" s="93" t="s">
        <v>379</v>
      </c>
      <c r="J95" s="97" t="s">
        <v>380</v>
      </c>
      <c r="K95" s="98" t="s">
        <v>3</v>
      </c>
      <c r="L95" s="98" t="s">
        <v>3</v>
      </c>
      <c r="M95" s="98" t="s">
        <v>3</v>
      </c>
      <c r="N95" s="145" t="s">
        <v>2</v>
      </c>
      <c r="O95" s="88" t="s">
        <v>26</v>
      </c>
    </row>
    <row r="96" spans="1:15" ht="15.75" customHeight="1" x14ac:dyDescent="0.2">
      <c r="A96" s="93" t="s">
        <v>381</v>
      </c>
      <c r="B96" s="153" t="s">
        <v>382</v>
      </c>
      <c r="C96" s="151" t="str">
        <f t="shared" si="2"/>
        <v>SOLF - Solfarma</v>
      </c>
      <c r="D96" s="93" t="s">
        <v>381</v>
      </c>
      <c r="E96" s="93" t="s">
        <v>381</v>
      </c>
      <c r="F96" s="109" t="s">
        <v>903</v>
      </c>
      <c r="G96" s="95" t="s">
        <v>30</v>
      </c>
      <c r="H96" s="95">
        <v>1401999</v>
      </c>
      <c r="I96" s="93" t="s">
        <v>383</v>
      </c>
      <c r="J96" s="97" t="s">
        <v>384</v>
      </c>
      <c r="K96" s="98" t="s">
        <v>3</v>
      </c>
      <c r="L96" s="98" t="s">
        <v>3</v>
      </c>
      <c r="M96" s="98" t="s">
        <v>3</v>
      </c>
      <c r="N96" s="145" t="s">
        <v>2</v>
      </c>
      <c r="O96" s="88" t="s">
        <v>26</v>
      </c>
    </row>
    <row r="97" spans="1:15" ht="15.75" customHeight="1" x14ac:dyDescent="0.2">
      <c r="A97" s="93" t="s">
        <v>385</v>
      </c>
      <c r="B97" s="153" t="s">
        <v>386</v>
      </c>
      <c r="C97" s="151" t="str">
        <f t="shared" si="2"/>
        <v>SPDM - SPDM Hospital São Paulo</v>
      </c>
      <c r="D97" s="93" t="s">
        <v>385</v>
      </c>
      <c r="E97" s="93" t="s">
        <v>385</v>
      </c>
      <c r="F97" s="108" t="s">
        <v>129</v>
      </c>
      <c r="G97" s="95" t="s">
        <v>30</v>
      </c>
      <c r="H97" s="95">
        <v>9565008</v>
      </c>
      <c r="I97" s="93" t="s">
        <v>387</v>
      </c>
      <c r="J97" s="97" t="s">
        <v>388</v>
      </c>
      <c r="K97" s="98" t="s">
        <v>3</v>
      </c>
      <c r="L97" s="98" t="s">
        <v>3</v>
      </c>
      <c r="M97" s="98" t="s">
        <v>3</v>
      </c>
      <c r="N97" s="145" t="s">
        <v>2</v>
      </c>
      <c r="O97" s="88" t="s">
        <v>26</v>
      </c>
    </row>
    <row r="98" spans="1:15" ht="15.75" customHeight="1" x14ac:dyDescent="0.2">
      <c r="A98" s="93" t="s">
        <v>329</v>
      </c>
      <c r="B98" s="153" t="s">
        <v>330</v>
      </c>
      <c r="C98" s="151" t="str">
        <f t="shared" si="2"/>
        <v>SULA - SulAmérica</v>
      </c>
      <c r="D98" s="93" t="s">
        <v>329</v>
      </c>
      <c r="E98" s="107" t="s">
        <v>325</v>
      </c>
      <c r="F98" s="105" t="s">
        <v>48</v>
      </c>
      <c r="G98" s="95" t="s">
        <v>30</v>
      </c>
      <c r="H98" s="96">
        <v>21889700</v>
      </c>
      <c r="I98" s="93" t="s">
        <v>331</v>
      </c>
      <c r="J98" s="97" t="s">
        <v>332</v>
      </c>
      <c r="K98" s="98" t="s">
        <v>3</v>
      </c>
      <c r="L98" s="98" t="s">
        <v>3</v>
      </c>
      <c r="M98" s="98" t="s">
        <v>24</v>
      </c>
      <c r="N98" s="194" t="s">
        <v>6</v>
      </c>
      <c r="O98" s="88" t="s">
        <v>26</v>
      </c>
    </row>
    <row r="99" spans="1:15" ht="15.75" customHeight="1" x14ac:dyDescent="0.2">
      <c r="A99" s="93" t="s">
        <v>389</v>
      </c>
      <c r="B99" s="153" t="s">
        <v>390</v>
      </c>
      <c r="C99" s="151" t="str">
        <f t="shared" si="2"/>
        <v>TEUT - Teuto</v>
      </c>
      <c r="D99" s="93" t="s">
        <v>389</v>
      </c>
      <c r="E99" s="93" t="s">
        <v>389</v>
      </c>
      <c r="F99" s="94" t="s">
        <v>20</v>
      </c>
      <c r="G99" s="95" t="s">
        <v>30</v>
      </c>
      <c r="H99" s="95">
        <v>1288731</v>
      </c>
      <c r="I99" s="93" t="s">
        <v>391</v>
      </c>
      <c r="J99" s="97" t="s">
        <v>392</v>
      </c>
      <c r="K99" s="98" t="s">
        <v>3</v>
      </c>
      <c r="L99" s="98" t="s">
        <v>3</v>
      </c>
      <c r="M99" s="98" t="s">
        <v>3</v>
      </c>
      <c r="N99" s="145" t="s">
        <v>2</v>
      </c>
      <c r="O99" s="88" t="s">
        <v>26</v>
      </c>
    </row>
    <row r="100" spans="1:15" ht="15.75" customHeight="1" x14ac:dyDescent="0.2">
      <c r="A100" s="93" t="s">
        <v>393</v>
      </c>
      <c r="B100" s="153" t="s">
        <v>394</v>
      </c>
      <c r="C100" s="151" t="str">
        <f t="shared" si="2"/>
        <v>UMBE - Unimed Belém</v>
      </c>
      <c r="D100" s="93" t="s">
        <v>393</v>
      </c>
      <c r="E100" s="93" t="s">
        <v>393</v>
      </c>
      <c r="F100" s="105" t="s">
        <v>48</v>
      </c>
      <c r="G100" s="95" t="s">
        <v>30</v>
      </c>
      <c r="H100" s="95">
        <v>1411807</v>
      </c>
      <c r="I100" s="93" t="s">
        <v>395</v>
      </c>
      <c r="J100" s="97" t="s">
        <v>396</v>
      </c>
      <c r="K100" s="98" t="s">
        <v>3</v>
      </c>
      <c r="L100" s="98" t="s">
        <v>3</v>
      </c>
      <c r="M100" s="98" t="s">
        <v>3</v>
      </c>
      <c r="N100" s="145" t="s">
        <v>2</v>
      </c>
      <c r="O100" s="88" t="s">
        <v>26</v>
      </c>
    </row>
    <row r="101" spans="1:15" ht="15.75" customHeight="1" x14ac:dyDescent="0.2">
      <c r="A101" s="93" t="s">
        <v>397</v>
      </c>
      <c r="B101" s="153" t="s">
        <v>398</v>
      </c>
      <c r="C101" s="151" t="str">
        <f t="shared" si="2"/>
        <v>UMBH - Unimed BH</v>
      </c>
      <c r="D101" s="93" t="s">
        <v>397</v>
      </c>
      <c r="E101" s="93" t="s">
        <v>397</v>
      </c>
      <c r="F101" s="105" t="s">
        <v>48</v>
      </c>
      <c r="G101" s="95" t="s">
        <v>30</v>
      </c>
      <c r="H101" s="95">
        <v>5480212</v>
      </c>
      <c r="I101" s="93" t="s">
        <v>399</v>
      </c>
      <c r="J101" s="97" t="s">
        <v>400</v>
      </c>
      <c r="K101" s="98" t="s">
        <v>3</v>
      </c>
      <c r="L101" s="98" t="s">
        <v>3</v>
      </c>
      <c r="M101" s="98" t="s">
        <v>3</v>
      </c>
      <c r="N101" s="145" t="s">
        <v>2</v>
      </c>
      <c r="O101" s="88" t="s">
        <v>26</v>
      </c>
    </row>
    <row r="102" spans="1:15" ht="15.75" customHeight="1" x14ac:dyDescent="0.2">
      <c r="A102" s="93" t="s">
        <v>401</v>
      </c>
      <c r="B102" s="153" t="s">
        <v>402</v>
      </c>
      <c r="C102" s="151" t="str">
        <f t="shared" si="2"/>
        <v>UMCE - Unimed Central Nacional</v>
      </c>
      <c r="D102" s="93" t="s">
        <v>401</v>
      </c>
      <c r="E102" s="93" t="s">
        <v>401</v>
      </c>
      <c r="F102" s="105" t="s">
        <v>48</v>
      </c>
      <c r="G102" s="95" t="s">
        <v>30</v>
      </c>
      <c r="H102" s="95">
        <v>6501995</v>
      </c>
      <c r="I102" s="93" t="s">
        <v>403</v>
      </c>
      <c r="J102" s="97" t="s">
        <v>404</v>
      </c>
      <c r="K102" s="98" t="s">
        <v>3</v>
      </c>
      <c r="L102" s="98" t="s">
        <v>3</v>
      </c>
      <c r="M102" s="98" t="s">
        <v>3</v>
      </c>
      <c r="N102" s="145" t="s">
        <v>2</v>
      </c>
      <c r="O102" s="88" t="s">
        <v>26</v>
      </c>
    </row>
    <row r="103" spans="1:15" ht="15.75" customHeight="1" x14ac:dyDescent="0.2">
      <c r="A103" s="93" t="s">
        <v>405</v>
      </c>
      <c r="B103" s="153" t="s">
        <v>406</v>
      </c>
      <c r="C103" s="151" t="str">
        <f t="shared" si="2"/>
        <v>UMCP - Unimed Campinas</v>
      </c>
      <c r="D103" s="93" t="s">
        <v>405</v>
      </c>
      <c r="E103" s="93" t="s">
        <v>405</v>
      </c>
      <c r="F103" s="105" t="s">
        <v>48</v>
      </c>
      <c r="G103" s="95" t="s">
        <v>30</v>
      </c>
      <c r="H103" s="95">
        <v>2580251</v>
      </c>
      <c r="I103" s="93" t="s">
        <v>407</v>
      </c>
      <c r="J103" s="97" t="s">
        <v>408</v>
      </c>
      <c r="K103" s="98" t="s">
        <v>3</v>
      </c>
      <c r="L103" s="98" t="s">
        <v>3</v>
      </c>
      <c r="M103" s="98" t="s">
        <v>3</v>
      </c>
      <c r="N103" s="145" t="s">
        <v>2</v>
      </c>
      <c r="O103" s="88" t="s">
        <v>26</v>
      </c>
    </row>
    <row r="104" spans="1:15" ht="15.75" customHeight="1" x14ac:dyDescent="0.2">
      <c r="A104" s="93" t="s">
        <v>409</v>
      </c>
      <c r="B104" s="151" t="s">
        <v>410</v>
      </c>
      <c r="C104" s="151" t="str">
        <f t="shared" ref="C104:C117" si="3">A104&amp;" - "&amp;B104</f>
        <v>UMCR - Unimed Curitiba</v>
      </c>
      <c r="D104" s="93" t="s">
        <v>409</v>
      </c>
      <c r="E104" s="93" t="s">
        <v>409</v>
      </c>
      <c r="F104" s="105" t="s">
        <v>48</v>
      </c>
      <c r="G104" s="95" t="s">
        <v>30</v>
      </c>
      <c r="H104" s="95">
        <v>2636243</v>
      </c>
      <c r="I104" s="93" t="s">
        <v>411</v>
      </c>
      <c r="J104" s="97" t="s">
        <v>412</v>
      </c>
      <c r="K104" s="98" t="s">
        <v>3</v>
      </c>
      <c r="L104" s="98" t="s">
        <v>3</v>
      </c>
      <c r="M104" s="98" t="s">
        <v>3</v>
      </c>
      <c r="N104" s="145" t="s">
        <v>2</v>
      </c>
      <c r="O104" s="88" t="s">
        <v>26</v>
      </c>
    </row>
    <row r="105" spans="1:15" ht="15.75" customHeight="1" x14ac:dyDescent="0.2">
      <c r="A105" s="93" t="s">
        <v>413</v>
      </c>
      <c r="B105" s="151" t="s">
        <v>414</v>
      </c>
      <c r="C105" s="151" t="str">
        <f t="shared" si="3"/>
        <v>UMCU - Unimed Cuiabá</v>
      </c>
      <c r="D105" s="93" t="s">
        <v>413</v>
      </c>
      <c r="E105" s="93" t="s">
        <v>413</v>
      </c>
      <c r="F105" s="105" t="s">
        <v>48</v>
      </c>
      <c r="G105" s="95" t="s">
        <v>30</v>
      </c>
      <c r="H105" s="95">
        <v>1245424</v>
      </c>
      <c r="I105" s="93" t="s">
        <v>415</v>
      </c>
      <c r="J105" s="97" t="s">
        <v>416</v>
      </c>
      <c r="K105" s="98" t="s">
        <v>3</v>
      </c>
      <c r="L105" s="98" t="s">
        <v>3</v>
      </c>
      <c r="M105" s="98" t="s">
        <v>3</v>
      </c>
      <c r="N105" s="145" t="s">
        <v>2</v>
      </c>
      <c r="O105" s="88" t="s">
        <v>26</v>
      </c>
    </row>
    <row r="106" spans="1:15" ht="15.75" customHeight="1" x14ac:dyDescent="0.2">
      <c r="A106" s="93" t="s">
        <v>417</v>
      </c>
      <c r="B106" s="151" t="s">
        <v>418</v>
      </c>
      <c r="C106" s="151" t="str">
        <f t="shared" si="3"/>
        <v>UMFL - Unimed Florianópolis</v>
      </c>
      <c r="D106" s="93" t="s">
        <v>417</v>
      </c>
      <c r="E106" s="93" t="s">
        <v>417</v>
      </c>
      <c r="F106" s="105" t="s">
        <v>48</v>
      </c>
      <c r="G106" s="95" t="s">
        <v>30</v>
      </c>
      <c r="H106" s="95">
        <v>1228711</v>
      </c>
      <c r="I106" s="93" t="s">
        <v>419</v>
      </c>
      <c r="J106" s="97" t="s">
        <v>420</v>
      </c>
      <c r="K106" s="98" t="s">
        <v>3</v>
      </c>
      <c r="L106" s="98" t="s">
        <v>3</v>
      </c>
      <c r="M106" s="98" t="s">
        <v>3</v>
      </c>
      <c r="N106" s="145" t="s">
        <v>2</v>
      </c>
      <c r="O106" s="88" t="s">
        <v>26</v>
      </c>
    </row>
    <row r="107" spans="1:15" ht="15.75" customHeight="1" x14ac:dyDescent="0.2">
      <c r="A107" s="93" t="s">
        <v>421</v>
      </c>
      <c r="B107" s="151" t="s">
        <v>422</v>
      </c>
      <c r="C107" s="151" t="str">
        <f t="shared" si="3"/>
        <v>UMFO - Unimed Fortaleza</v>
      </c>
      <c r="D107" s="93" t="s">
        <v>421</v>
      </c>
      <c r="E107" s="93" t="s">
        <v>421</v>
      </c>
      <c r="F107" s="105" t="s">
        <v>48</v>
      </c>
      <c r="G107" s="95" t="s">
        <v>30</v>
      </c>
      <c r="H107" s="95">
        <v>2323749</v>
      </c>
      <c r="I107" s="93" t="s">
        <v>423</v>
      </c>
      <c r="J107" s="97" t="s">
        <v>424</v>
      </c>
      <c r="K107" s="98" t="s">
        <v>3</v>
      </c>
      <c r="L107" s="98" t="s">
        <v>3</v>
      </c>
      <c r="M107" s="98" t="s">
        <v>3</v>
      </c>
      <c r="N107" s="145" t="s">
        <v>2</v>
      </c>
      <c r="O107" s="88" t="s">
        <v>26</v>
      </c>
    </row>
    <row r="108" spans="1:15" ht="15.75" customHeight="1" x14ac:dyDescent="0.2">
      <c r="A108" s="93" t="s">
        <v>425</v>
      </c>
      <c r="B108" s="151" t="s">
        <v>426</v>
      </c>
      <c r="C108" s="151" t="str">
        <f t="shared" si="3"/>
        <v>UMGO - Unimed Goiânia</v>
      </c>
      <c r="D108" s="93" t="s">
        <v>425</v>
      </c>
      <c r="E108" s="93" t="s">
        <v>425</v>
      </c>
      <c r="F108" s="105" t="s">
        <v>48</v>
      </c>
      <c r="G108" s="95" t="s">
        <v>30</v>
      </c>
      <c r="H108" s="95">
        <v>1820174</v>
      </c>
      <c r="I108" s="93" t="s">
        <v>427</v>
      </c>
      <c r="J108" s="97" t="s">
        <v>428</v>
      </c>
      <c r="K108" s="98" t="s">
        <v>3</v>
      </c>
      <c r="L108" s="98" t="s">
        <v>3</v>
      </c>
      <c r="M108" s="98" t="s">
        <v>3</v>
      </c>
      <c r="N108" s="145" t="s">
        <v>2</v>
      </c>
      <c r="O108" s="88" t="s">
        <v>26</v>
      </c>
    </row>
    <row r="109" spans="1:15" ht="15.75" customHeight="1" x14ac:dyDescent="0.2">
      <c r="A109" s="93" t="s">
        <v>429</v>
      </c>
      <c r="B109" s="151" t="s">
        <v>430</v>
      </c>
      <c r="C109" s="151" t="str">
        <f t="shared" si="3"/>
        <v>UMNA - Unimed Natal</v>
      </c>
      <c r="D109" s="93" t="s">
        <v>429</v>
      </c>
      <c r="E109" s="93" t="s">
        <v>429</v>
      </c>
      <c r="F109" s="105" t="s">
        <v>48</v>
      </c>
      <c r="G109" s="95" t="s">
        <v>30</v>
      </c>
      <c r="H109" s="95">
        <v>1113203</v>
      </c>
      <c r="I109" s="93" t="s">
        <v>431</v>
      </c>
      <c r="J109" s="97" t="s">
        <v>432</v>
      </c>
      <c r="K109" s="98" t="s">
        <v>3</v>
      </c>
      <c r="L109" s="98" t="s">
        <v>3</v>
      </c>
      <c r="M109" s="98" t="s">
        <v>3</v>
      </c>
      <c r="N109" s="145" t="s">
        <v>2</v>
      </c>
      <c r="O109" s="88" t="s">
        <v>26</v>
      </c>
    </row>
    <row r="110" spans="1:15" ht="15.75" customHeight="1" x14ac:dyDescent="0.2">
      <c r="A110" s="93" t="s">
        <v>433</v>
      </c>
      <c r="B110" s="151" t="s">
        <v>434</v>
      </c>
      <c r="C110" s="151" t="str">
        <f t="shared" si="3"/>
        <v>UMPA - Unimed Porto Alegre</v>
      </c>
      <c r="D110" s="93" t="s">
        <v>433</v>
      </c>
      <c r="E110" s="93" t="s">
        <v>433</v>
      </c>
      <c r="F110" s="105" t="s">
        <v>48</v>
      </c>
      <c r="G110" s="95" t="s">
        <v>30</v>
      </c>
      <c r="H110" s="95">
        <v>3128169</v>
      </c>
      <c r="I110" s="93" t="s">
        <v>435</v>
      </c>
      <c r="J110" s="97" t="s">
        <v>436</v>
      </c>
      <c r="K110" s="98" t="s">
        <v>3</v>
      </c>
      <c r="L110" s="98" t="s">
        <v>3</v>
      </c>
      <c r="M110" s="98" t="s">
        <v>3</v>
      </c>
      <c r="N110" s="145" t="s">
        <v>2</v>
      </c>
      <c r="O110" s="88" t="s">
        <v>26</v>
      </c>
    </row>
    <row r="111" spans="1:15" ht="15.75" customHeight="1" x14ac:dyDescent="0.2">
      <c r="A111" s="93" t="s">
        <v>437</v>
      </c>
      <c r="B111" s="151" t="s">
        <v>438</v>
      </c>
      <c r="C111" s="151" t="str">
        <f t="shared" si="3"/>
        <v>UMRE - Unimed Recife</v>
      </c>
      <c r="D111" s="93" t="s">
        <v>437</v>
      </c>
      <c r="E111" s="93" t="s">
        <v>437</v>
      </c>
      <c r="F111" s="105" t="s">
        <v>48</v>
      </c>
      <c r="G111" s="95" t="s">
        <v>30</v>
      </c>
      <c r="H111" s="95">
        <v>1248290</v>
      </c>
      <c r="I111" s="93" t="s">
        <v>439</v>
      </c>
      <c r="J111" s="97" t="s">
        <v>440</v>
      </c>
      <c r="K111" s="98" t="s">
        <v>3</v>
      </c>
      <c r="L111" s="98" t="s">
        <v>3</v>
      </c>
      <c r="M111" s="98" t="s">
        <v>3</v>
      </c>
      <c r="N111" s="145" t="s">
        <v>2</v>
      </c>
      <c r="O111" s="88" t="s">
        <v>26</v>
      </c>
    </row>
    <row r="112" spans="1:15" ht="15.75" customHeight="1" x14ac:dyDescent="0.2">
      <c r="A112" s="93" t="s">
        <v>441</v>
      </c>
      <c r="B112" s="151" t="s">
        <v>442</v>
      </c>
      <c r="C112" s="151" t="str">
        <f t="shared" si="3"/>
        <v>UMRJ - Unimed Rio</v>
      </c>
      <c r="D112" s="93" t="s">
        <v>441</v>
      </c>
      <c r="E112" s="93" t="s">
        <v>441</v>
      </c>
      <c r="F112" s="105" t="s">
        <v>48</v>
      </c>
      <c r="G112" s="95" t="s">
        <v>30</v>
      </c>
      <c r="H112" s="95">
        <v>5053874</v>
      </c>
      <c r="I112" s="93" t="s">
        <v>443</v>
      </c>
      <c r="J112" s="97" t="s">
        <v>444</v>
      </c>
      <c r="K112" s="98" t="s">
        <v>3</v>
      </c>
      <c r="L112" s="98" t="s">
        <v>3</v>
      </c>
      <c r="M112" s="98" t="s">
        <v>3</v>
      </c>
      <c r="N112" s="195" t="s">
        <v>4</v>
      </c>
      <c r="O112" s="88" t="s">
        <v>26</v>
      </c>
    </row>
    <row r="113" spans="1:15" ht="15.75" customHeight="1" x14ac:dyDescent="0.2">
      <c r="A113" s="93" t="s">
        <v>445</v>
      </c>
      <c r="B113" s="151" t="s">
        <v>446</v>
      </c>
      <c r="C113" s="151" t="str">
        <f t="shared" si="3"/>
        <v>UMVI - Unimed Vitória</v>
      </c>
      <c r="D113" s="93" t="s">
        <v>445</v>
      </c>
      <c r="E113" s="93" t="s">
        <v>445</v>
      </c>
      <c r="F113" s="105" t="s">
        <v>48</v>
      </c>
      <c r="G113" s="95" t="s">
        <v>30</v>
      </c>
      <c r="H113" s="95">
        <v>1662202</v>
      </c>
      <c r="I113" s="93" t="s">
        <v>447</v>
      </c>
      <c r="J113" s="97" t="s">
        <v>448</v>
      </c>
      <c r="K113" s="98" t="s">
        <v>3</v>
      </c>
      <c r="L113" s="98" t="s">
        <v>3</v>
      </c>
      <c r="M113" s="98" t="s">
        <v>3</v>
      </c>
      <c r="N113" s="145" t="s">
        <v>2</v>
      </c>
    </row>
    <row r="114" spans="1:15" ht="15.75" customHeight="1" x14ac:dyDescent="0.2">
      <c r="A114" s="93" t="s">
        <v>449</v>
      </c>
      <c r="B114" s="151" t="s">
        <v>450</v>
      </c>
      <c r="C114" s="151" t="str">
        <f t="shared" si="3"/>
        <v>UNIQ - União Química</v>
      </c>
      <c r="D114" s="93" t="s">
        <v>449</v>
      </c>
      <c r="E114" s="93" t="s">
        <v>449</v>
      </c>
      <c r="F114" s="94" t="s">
        <v>20</v>
      </c>
      <c r="G114" s="95" t="s">
        <v>30</v>
      </c>
      <c r="H114" s="95">
        <v>3753080</v>
      </c>
      <c r="I114" s="93" t="s">
        <v>451</v>
      </c>
      <c r="J114" s="97" t="s">
        <v>452</v>
      </c>
      <c r="K114" s="98" t="s">
        <v>3</v>
      </c>
      <c r="L114" s="98" t="s">
        <v>3</v>
      </c>
      <c r="M114" s="98" t="s">
        <v>3</v>
      </c>
      <c r="N114" s="145" t="s">
        <v>2</v>
      </c>
    </row>
    <row r="115" spans="1:15" ht="15.75" customHeight="1" x14ac:dyDescent="0.2">
      <c r="A115" s="93" t="s">
        <v>453</v>
      </c>
      <c r="B115" s="151" t="s">
        <v>454</v>
      </c>
      <c r="C115" s="151" t="str">
        <f t="shared" si="3"/>
        <v>UPAR - Unimed Participações</v>
      </c>
      <c r="D115" s="93" t="s">
        <v>453</v>
      </c>
      <c r="E115" s="93" t="s">
        <v>453</v>
      </c>
      <c r="F115" s="105" t="s">
        <v>48</v>
      </c>
      <c r="G115" s="95" t="s">
        <v>30</v>
      </c>
      <c r="H115" s="95">
        <v>5065288</v>
      </c>
      <c r="I115" s="93" t="s">
        <v>455</v>
      </c>
      <c r="J115" s="97" t="s">
        <v>456</v>
      </c>
      <c r="K115" s="98" t="s">
        <v>3</v>
      </c>
      <c r="L115" s="98" t="s">
        <v>3</v>
      </c>
      <c r="M115" s="98" t="s">
        <v>3</v>
      </c>
      <c r="N115" s="145" t="s">
        <v>2</v>
      </c>
    </row>
    <row r="116" spans="1:15" ht="15.75" customHeight="1" x14ac:dyDescent="0.2">
      <c r="A116" s="93" t="s">
        <v>457</v>
      </c>
      <c r="B116" s="151" t="s">
        <v>458</v>
      </c>
      <c r="C116" s="151" t="str">
        <f t="shared" si="3"/>
        <v>VIVA - Viva Rio</v>
      </c>
      <c r="D116" s="93" t="s">
        <v>457</v>
      </c>
      <c r="E116" s="93" t="s">
        <v>457</v>
      </c>
      <c r="F116" s="108" t="s">
        <v>129</v>
      </c>
      <c r="G116" s="95" t="s">
        <v>30</v>
      </c>
      <c r="H116" s="95">
        <v>1032525</v>
      </c>
      <c r="I116" s="93" t="s">
        <v>458</v>
      </c>
      <c r="J116" s="97" t="s">
        <v>459</v>
      </c>
      <c r="K116" s="98" t="s">
        <v>3</v>
      </c>
      <c r="L116" s="98" t="s">
        <v>3</v>
      </c>
      <c r="M116" s="98" t="s">
        <v>3</v>
      </c>
      <c r="N116" s="145" t="s">
        <v>2</v>
      </c>
    </row>
    <row r="117" spans="1:15" ht="15.75" customHeight="1" x14ac:dyDescent="0.2">
      <c r="A117" s="93" t="s">
        <v>460</v>
      </c>
      <c r="B117" s="151" t="s">
        <v>461</v>
      </c>
      <c r="C117" s="151" t="str">
        <f t="shared" si="3"/>
        <v>VIVE - Viveo</v>
      </c>
      <c r="D117" s="93" t="s">
        <v>460</v>
      </c>
      <c r="E117" s="93" t="s">
        <v>460</v>
      </c>
      <c r="F117" s="109" t="s">
        <v>903</v>
      </c>
      <c r="G117" s="110" t="s">
        <v>30</v>
      </c>
      <c r="H117" s="95">
        <v>8746531</v>
      </c>
      <c r="I117" s="93" t="s">
        <v>462</v>
      </c>
      <c r="J117" s="97" t="s">
        <v>463</v>
      </c>
      <c r="K117" s="98" t="s">
        <v>3</v>
      </c>
      <c r="L117" s="98" t="s">
        <v>3</v>
      </c>
      <c r="M117" s="98" t="s">
        <v>3</v>
      </c>
      <c r="N117" s="145" t="s">
        <v>2</v>
      </c>
    </row>
    <row r="118" spans="1:15" ht="15.75" customHeight="1" x14ac:dyDescent="0.2">
      <c r="A118" s="121"/>
      <c r="B118" s="154" t="s">
        <v>883</v>
      </c>
      <c r="C118" s="121"/>
      <c r="D118" s="121"/>
      <c r="E118" s="121"/>
      <c r="F118" s="121"/>
      <c r="G118" s="122"/>
      <c r="H118" s="121"/>
      <c r="I118" s="121"/>
      <c r="J118" s="121"/>
      <c r="K118" s="121"/>
      <c r="L118" s="121"/>
      <c r="M118" s="121"/>
      <c r="N118" s="122"/>
    </row>
    <row r="119" spans="1:15" ht="15.75" customHeight="1" x14ac:dyDescent="0.2">
      <c r="A119" s="240" t="s">
        <v>215</v>
      </c>
      <c r="B119" s="152" t="s">
        <v>216</v>
      </c>
      <c r="C119" s="152" t="str">
        <f t="shared" ref="C119:C138" si="4">A119&amp;" - "&amp;B119</f>
        <v>GNDI - Notre Dame Intermédica Saúde S.A.</v>
      </c>
      <c r="D119" s="100" t="s">
        <v>215</v>
      </c>
      <c r="E119" s="113" t="s">
        <v>217</v>
      </c>
      <c r="F119" s="129" t="s">
        <v>48</v>
      </c>
      <c r="G119" s="112" t="s">
        <v>30</v>
      </c>
      <c r="H119" s="112">
        <v>11870320</v>
      </c>
      <c r="I119" s="100" t="s">
        <v>218</v>
      </c>
      <c r="J119" s="100" t="s">
        <v>219</v>
      </c>
      <c r="K119" s="98" t="s">
        <v>3</v>
      </c>
      <c r="L119" s="98" t="s">
        <v>3</v>
      </c>
      <c r="M119" s="125" t="s">
        <v>24</v>
      </c>
      <c r="N119" s="241" t="s">
        <v>6</v>
      </c>
      <c r="O119" s="88" t="s">
        <v>26</v>
      </c>
    </row>
    <row r="120" spans="1:15" ht="15.75" customHeight="1" x14ac:dyDescent="0.2">
      <c r="A120" s="244" t="s">
        <v>927</v>
      </c>
      <c r="B120" s="152" t="s">
        <v>929</v>
      </c>
      <c r="C120" s="152" t="str">
        <f t="shared" si="4"/>
        <v>BION - Bionovis</v>
      </c>
      <c r="D120" s="100" t="s">
        <v>927</v>
      </c>
      <c r="E120" s="113" t="s">
        <v>930</v>
      </c>
      <c r="F120" s="130" t="s">
        <v>20</v>
      </c>
      <c r="G120" s="112" t="s">
        <v>30</v>
      </c>
      <c r="H120" s="112">
        <v>1142463</v>
      </c>
      <c r="I120" s="152" t="s">
        <v>928</v>
      </c>
      <c r="J120" s="100" t="s">
        <v>931</v>
      </c>
      <c r="K120" s="98" t="s">
        <v>3</v>
      </c>
      <c r="L120" s="98" t="s">
        <v>3</v>
      </c>
      <c r="M120" s="125" t="s">
        <v>24</v>
      </c>
      <c r="N120" s="195" t="s">
        <v>4</v>
      </c>
    </row>
    <row r="121" spans="1:15" ht="15.75" customHeight="1" x14ac:dyDescent="0.2">
      <c r="A121" s="245" t="s">
        <v>596</v>
      </c>
      <c r="B121" s="152" t="s">
        <v>597</v>
      </c>
      <c r="C121" s="152" t="str">
        <f t="shared" si="4"/>
        <v>MANT - Mantecorp</v>
      </c>
      <c r="D121" s="100" t="s">
        <v>596</v>
      </c>
      <c r="E121" s="113" t="s">
        <v>234</v>
      </c>
      <c r="F121" s="130" t="s">
        <v>20</v>
      </c>
      <c r="G121" s="98" t="s">
        <v>30</v>
      </c>
      <c r="H121" s="112" t="s">
        <v>25</v>
      </c>
      <c r="I121" s="100" t="s">
        <v>598</v>
      </c>
      <c r="J121" s="100" t="s">
        <v>599</v>
      </c>
      <c r="K121" s="98" t="s">
        <v>24</v>
      </c>
      <c r="L121" s="98" t="s">
        <v>24</v>
      </c>
      <c r="M121" s="242"/>
      <c r="N121" s="243"/>
    </row>
    <row r="122" spans="1:15" ht="15.75" customHeight="1" x14ac:dyDescent="0.2">
      <c r="A122" s="100" t="s">
        <v>465</v>
      </c>
      <c r="B122" s="152" t="s">
        <v>466</v>
      </c>
      <c r="C122" s="151" t="str">
        <f>A122&amp;" - "&amp;B122</f>
        <v>NEOQ - Neoquímica (Brainfarma)</v>
      </c>
      <c r="D122" s="100" t="s">
        <v>465</v>
      </c>
      <c r="E122" s="113" t="s">
        <v>234</v>
      </c>
      <c r="F122" s="130" t="s">
        <v>20</v>
      </c>
      <c r="G122" s="98" t="s">
        <v>30</v>
      </c>
      <c r="H122" s="112">
        <v>2263161</v>
      </c>
      <c r="I122" s="100" t="s">
        <v>467</v>
      </c>
      <c r="J122" s="100" t="s">
        <v>468</v>
      </c>
      <c r="K122" s="98" t="s">
        <v>24</v>
      </c>
      <c r="L122" s="98" t="s">
        <v>24</v>
      </c>
      <c r="M122" s="100"/>
      <c r="N122" s="98"/>
    </row>
    <row r="123" spans="1:15" ht="15.75" customHeight="1" x14ac:dyDescent="0.2">
      <c r="A123" s="121"/>
      <c r="B123" s="154" t="s">
        <v>464</v>
      </c>
      <c r="C123" s="121"/>
      <c r="D123" s="121"/>
      <c r="E123" s="121"/>
      <c r="F123" s="121"/>
      <c r="G123" s="122"/>
      <c r="H123" s="121"/>
      <c r="I123" s="121"/>
      <c r="J123" s="121"/>
      <c r="K123" s="121"/>
      <c r="L123" s="121"/>
      <c r="M123" s="121"/>
      <c r="N123" s="122"/>
    </row>
    <row r="124" spans="1:15" ht="15.75" customHeight="1" x14ac:dyDescent="0.2">
      <c r="A124" s="100" t="s">
        <v>507</v>
      </c>
      <c r="B124" s="152" t="s">
        <v>508</v>
      </c>
      <c r="C124" s="151" t="str">
        <f t="shared" si="4"/>
        <v>AESC - Associação Educadora São Carlos Aesc</v>
      </c>
      <c r="D124" s="100" t="s">
        <v>507</v>
      </c>
      <c r="E124" s="100" t="str">
        <f t="shared" ref="E124:E131" si="5">D124</f>
        <v>AESC</v>
      </c>
      <c r="F124" s="108" t="s">
        <v>129</v>
      </c>
      <c r="G124" s="98" t="s">
        <v>30</v>
      </c>
      <c r="H124" s="112">
        <v>825600</v>
      </c>
      <c r="I124" s="100" t="s">
        <v>509</v>
      </c>
      <c r="J124" s="100" t="s">
        <v>510</v>
      </c>
      <c r="K124" s="98" t="s">
        <v>24</v>
      </c>
      <c r="L124" s="98" t="s">
        <v>3</v>
      </c>
      <c r="M124" s="98" t="s">
        <v>3</v>
      </c>
      <c r="N124" s="99" t="s">
        <v>4</v>
      </c>
    </row>
    <row r="125" spans="1:15" ht="15.75" customHeight="1" x14ac:dyDescent="0.2">
      <c r="A125" s="100" t="s">
        <v>511</v>
      </c>
      <c r="B125" s="152" t="s">
        <v>512</v>
      </c>
      <c r="C125" s="151" t="str">
        <f t="shared" si="4"/>
        <v>AGIR - Agir Saúde</v>
      </c>
      <c r="D125" s="100" t="s">
        <v>511</v>
      </c>
      <c r="E125" s="100" t="str">
        <f t="shared" si="5"/>
        <v>AGIR</v>
      </c>
      <c r="F125" s="108" t="s">
        <v>129</v>
      </c>
      <c r="G125" s="98" t="s">
        <v>30</v>
      </c>
      <c r="H125" s="112">
        <v>809786</v>
      </c>
      <c r="I125" s="100" t="s">
        <v>513</v>
      </c>
      <c r="J125" s="100" t="s">
        <v>514</v>
      </c>
      <c r="K125" s="98" t="s">
        <v>24</v>
      </c>
      <c r="L125" s="98" t="s">
        <v>3</v>
      </c>
      <c r="M125" s="98" t="s">
        <v>3</v>
      </c>
      <c r="N125" s="102" t="s">
        <v>2</v>
      </c>
    </row>
    <row r="126" spans="1:15" ht="15.75" customHeight="1" x14ac:dyDescent="0.2">
      <c r="A126" s="100" t="s">
        <v>886</v>
      </c>
      <c r="B126" s="152" t="s">
        <v>570</v>
      </c>
      <c r="C126" s="151" t="str">
        <f t="shared" si="4"/>
        <v>AIMO - Alliage S/A Indústrias Médico Odontológica</v>
      </c>
      <c r="D126" s="100" t="s">
        <v>569</v>
      </c>
      <c r="E126" s="100" t="str">
        <f t="shared" si="5"/>
        <v>ALIG</v>
      </c>
      <c r="F126" s="161" t="s">
        <v>571</v>
      </c>
      <c r="G126" s="98" t="s">
        <v>30</v>
      </c>
      <c r="H126" s="112">
        <v>576230</v>
      </c>
      <c r="I126" s="100" t="s">
        <v>570</v>
      </c>
      <c r="J126" s="100" t="s">
        <v>572</v>
      </c>
      <c r="K126" s="98" t="s">
        <v>24</v>
      </c>
      <c r="L126" s="98" t="s">
        <v>3</v>
      </c>
      <c r="M126" s="98" t="s">
        <v>3</v>
      </c>
      <c r="N126" s="102" t="s">
        <v>2</v>
      </c>
    </row>
    <row r="127" spans="1:15" ht="15.75" customHeight="1" x14ac:dyDescent="0.2">
      <c r="A127" s="100" t="s">
        <v>581</v>
      </c>
      <c r="B127" s="152" t="s">
        <v>582</v>
      </c>
      <c r="C127" s="151" t="str">
        <f t="shared" si="4"/>
        <v>BAUM - Baumer</v>
      </c>
      <c r="D127" s="100" t="s">
        <v>581</v>
      </c>
      <c r="E127" s="100" t="str">
        <f t="shared" si="5"/>
        <v>BAUM</v>
      </c>
      <c r="F127" s="161" t="s">
        <v>571</v>
      </c>
      <c r="G127" s="98" t="s">
        <v>30</v>
      </c>
      <c r="H127" s="112">
        <v>164544</v>
      </c>
      <c r="I127" s="100" t="s">
        <v>583</v>
      </c>
      <c r="J127" s="100" t="s">
        <v>584</v>
      </c>
      <c r="K127" s="98" t="s">
        <v>24</v>
      </c>
      <c r="L127" s="98" t="s">
        <v>3</v>
      </c>
      <c r="M127" s="98" t="s">
        <v>3</v>
      </c>
      <c r="N127" s="102" t="s">
        <v>2</v>
      </c>
    </row>
    <row r="128" spans="1:15" ht="15.75" customHeight="1" x14ac:dyDescent="0.2">
      <c r="A128" s="100" t="s">
        <v>592</v>
      </c>
      <c r="B128" s="152" t="s">
        <v>593</v>
      </c>
      <c r="C128" s="151" t="str">
        <f t="shared" si="4"/>
        <v>BIOM - BIOMM</v>
      </c>
      <c r="D128" s="100" t="s">
        <v>592</v>
      </c>
      <c r="E128" s="100" t="str">
        <f t="shared" si="5"/>
        <v>BIOM</v>
      </c>
      <c r="F128" s="94" t="s">
        <v>20</v>
      </c>
      <c r="G128" s="98" t="s">
        <v>30</v>
      </c>
      <c r="H128" s="112">
        <v>104954</v>
      </c>
      <c r="I128" s="100" t="s">
        <v>594</v>
      </c>
      <c r="J128" s="100" t="s">
        <v>595</v>
      </c>
      <c r="K128" s="98" t="s">
        <v>24</v>
      </c>
      <c r="L128" s="98" t="s">
        <v>24</v>
      </c>
      <c r="M128" s="98" t="s">
        <v>3</v>
      </c>
      <c r="N128" s="102" t="s">
        <v>2</v>
      </c>
    </row>
    <row r="129" spans="1:14" ht="15.75" customHeight="1" x14ac:dyDescent="0.2">
      <c r="A129" s="173" t="s">
        <v>539</v>
      </c>
      <c r="B129" s="174" t="s">
        <v>890</v>
      </c>
      <c r="C129" s="151" t="str">
        <f t="shared" si="4"/>
        <v>CLBR - Grupo H+ Brasil (Clínicas do Brasil Holding S.A.)</v>
      </c>
      <c r="D129" s="173" t="s">
        <v>539</v>
      </c>
      <c r="E129" s="173" t="str">
        <f t="shared" si="5"/>
        <v>CLBR</v>
      </c>
      <c r="F129" s="93" t="s">
        <v>541</v>
      </c>
      <c r="G129" s="98" t="s">
        <v>30</v>
      </c>
      <c r="H129" s="112">
        <v>697954</v>
      </c>
      <c r="I129" s="100" t="s">
        <v>540</v>
      </c>
      <c r="J129" s="100" t="s">
        <v>542</v>
      </c>
      <c r="K129" s="98" t="s">
        <v>24</v>
      </c>
      <c r="L129" s="98" t="s">
        <v>24</v>
      </c>
      <c r="M129" s="100"/>
      <c r="N129" s="98"/>
    </row>
    <row r="130" spans="1:14" ht="15.75" customHeight="1" x14ac:dyDescent="0.2">
      <c r="A130" s="100" t="s">
        <v>559</v>
      </c>
      <c r="B130" s="152" t="s">
        <v>560</v>
      </c>
      <c r="C130" s="151" t="str">
        <f t="shared" si="4"/>
        <v>DSAN - Daiichi Sankyo Brasil Farmacêutica Ltda.</v>
      </c>
      <c r="D130" s="100" t="s">
        <v>559</v>
      </c>
      <c r="E130" s="100" t="str">
        <f t="shared" si="5"/>
        <v>DSAN</v>
      </c>
      <c r="F130" s="130" t="s">
        <v>20</v>
      </c>
      <c r="G130" s="98" t="s">
        <v>21</v>
      </c>
      <c r="H130" s="127">
        <v>648400</v>
      </c>
      <c r="I130" s="100" t="s">
        <v>560</v>
      </c>
      <c r="J130" s="100" t="s">
        <v>561</v>
      </c>
      <c r="K130" s="98" t="s">
        <v>24</v>
      </c>
      <c r="L130" s="98" t="s">
        <v>24</v>
      </c>
      <c r="M130" s="100"/>
      <c r="N130" s="98"/>
    </row>
    <row r="131" spans="1:14" ht="15.75" customHeight="1" x14ac:dyDescent="0.2">
      <c r="A131" s="100" t="s">
        <v>523</v>
      </c>
      <c r="B131" s="152" t="s">
        <v>524</v>
      </c>
      <c r="C131" s="151" t="str">
        <f t="shared" si="4"/>
        <v>GEOL - Geolab</v>
      </c>
      <c r="D131" s="100" t="s">
        <v>523</v>
      </c>
      <c r="E131" s="100" t="str">
        <f t="shared" si="5"/>
        <v>GEOL</v>
      </c>
      <c r="F131" s="94" t="s">
        <v>20</v>
      </c>
      <c r="G131" s="98" t="s">
        <v>30</v>
      </c>
      <c r="H131" s="128">
        <v>764400</v>
      </c>
      <c r="I131" s="100" t="s">
        <v>525</v>
      </c>
      <c r="J131" s="100" t="s">
        <v>526</v>
      </c>
      <c r="K131" s="98" t="s">
        <v>24</v>
      </c>
      <c r="L131" s="98" t="s">
        <v>24</v>
      </c>
      <c r="M131" s="100"/>
      <c r="N131" s="98"/>
    </row>
    <row r="132" spans="1:14" ht="15.75" customHeight="1" x14ac:dyDescent="0.2">
      <c r="A132" s="100" t="s">
        <v>519</v>
      </c>
      <c r="B132" s="152" t="s">
        <v>520</v>
      </c>
      <c r="C132" s="151" t="str">
        <f t="shared" si="4"/>
        <v>GERM - Germed</v>
      </c>
      <c r="D132" s="100" t="s">
        <v>519</v>
      </c>
      <c r="E132" s="113" t="s">
        <v>170</v>
      </c>
      <c r="F132" s="130" t="s">
        <v>20</v>
      </c>
      <c r="G132" s="98" t="s">
        <v>30</v>
      </c>
      <c r="H132" s="112">
        <v>798219</v>
      </c>
      <c r="I132" s="100" t="s">
        <v>521</v>
      </c>
      <c r="J132" s="100" t="s">
        <v>522</v>
      </c>
      <c r="K132" s="98" t="s">
        <v>24</v>
      </c>
      <c r="L132" s="98" t="s">
        <v>24</v>
      </c>
      <c r="M132" s="98" t="s">
        <v>24</v>
      </c>
      <c r="N132" s="98"/>
    </row>
    <row r="133" spans="1:14" ht="15.75" customHeight="1" x14ac:dyDescent="0.2">
      <c r="A133" s="100" t="s">
        <v>555</v>
      </c>
      <c r="B133" s="152" t="s">
        <v>556</v>
      </c>
      <c r="C133" s="151" t="str">
        <f t="shared" si="4"/>
        <v>HAMO - Hospital de Amor</v>
      </c>
      <c r="D133" s="100" t="s">
        <v>555</v>
      </c>
      <c r="E133" s="100" t="str">
        <f>D133</f>
        <v>HAMO</v>
      </c>
      <c r="F133" s="101" t="s">
        <v>29</v>
      </c>
      <c r="G133" s="98" t="s">
        <v>30</v>
      </c>
      <c r="H133" s="112">
        <v>650361</v>
      </c>
      <c r="I133" s="100" t="s">
        <v>557</v>
      </c>
      <c r="J133" s="100" t="s">
        <v>558</v>
      </c>
      <c r="K133" s="98" t="s">
        <v>24</v>
      </c>
      <c r="L133" s="98" t="s">
        <v>24</v>
      </c>
      <c r="M133" s="100"/>
      <c r="N133" s="98"/>
    </row>
    <row r="134" spans="1:14" ht="15.75" customHeight="1" x14ac:dyDescent="0.2">
      <c r="A134" s="100" t="s">
        <v>499</v>
      </c>
      <c r="B134" s="152" t="s">
        <v>500</v>
      </c>
      <c r="C134" s="151" t="str">
        <f t="shared" si="4"/>
        <v>HBRP - Hospital de Base (Funfarme)</v>
      </c>
      <c r="D134" s="100" t="s">
        <v>499</v>
      </c>
      <c r="E134" s="100" t="str">
        <f>D134</f>
        <v>HBRP</v>
      </c>
      <c r="F134" s="111" t="s">
        <v>29</v>
      </c>
      <c r="G134" s="98" t="s">
        <v>30</v>
      </c>
      <c r="H134" s="112">
        <v>830992</v>
      </c>
      <c r="I134" s="100" t="s">
        <v>501</v>
      </c>
      <c r="J134" s="100" t="s">
        <v>502</v>
      </c>
      <c r="K134" s="98" t="s">
        <v>24</v>
      </c>
      <c r="L134" s="98" t="s">
        <v>3</v>
      </c>
      <c r="M134" s="100"/>
      <c r="N134" s="98"/>
    </row>
    <row r="135" spans="1:14" ht="15.75" customHeight="1" x14ac:dyDescent="0.2">
      <c r="A135" s="100" t="s">
        <v>573</v>
      </c>
      <c r="B135" s="152" t="s">
        <v>574</v>
      </c>
      <c r="C135" s="151" t="str">
        <f t="shared" si="4"/>
        <v>HCPA - HCPA (Hospital das Clínicas de Porto Alegre)</v>
      </c>
      <c r="D135" s="100" t="s">
        <v>573</v>
      </c>
      <c r="E135" s="100" t="str">
        <f>D135</f>
        <v>HCPA</v>
      </c>
      <c r="F135" s="101" t="s">
        <v>29</v>
      </c>
      <c r="G135" s="98" t="s">
        <v>30</v>
      </c>
      <c r="H135" s="112">
        <v>280809</v>
      </c>
      <c r="I135" s="100" t="s">
        <v>575</v>
      </c>
      <c r="J135" s="100" t="s">
        <v>576</v>
      </c>
      <c r="K135" s="98" t="s">
        <v>24</v>
      </c>
      <c r="L135" s="98" t="s">
        <v>24</v>
      </c>
      <c r="M135" s="100"/>
      <c r="N135" s="98"/>
    </row>
    <row r="136" spans="1:14" ht="15.75" customHeight="1" x14ac:dyDescent="0.2">
      <c r="A136" s="100" t="s">
        <v>600</v>
      </c>
      <c r="B136" s="152" t="s">
        <v>601</v>
      </c>
      <c r="C136" s="151" t="str">
        <f t="shared" si="4"/>
        <v>HSMU - Hospital Saúde da Mulher</v>
      </c>
      <c r="D136" s="100" t="s">
        <v>600</v>
      </c>
      <c r="E136" s="100" t="str">
        <f>D136</f>
        <v>HSMU</v>
      </c>
      <c r="F136" s="111" t="s">
        <v>29</v>
      </c>
      <c r="G136" s="98" t="s">
        <v>30</v>
      </c>
      <c r="H136" s="112" t="s">
        <v>25</v>
      </c>
      <c r="I136" s="100" t="s">
        <v>602</v>
      </c>
      <c r="J136" s="100" t="s">
        <v>603</v>
      </c>
      <c r="K136" s="98" t="s">
        <v>24</v>
      </c>
      <c r="L136" s="98" t="s">
        <v>24</v>
      </c>
      <c r="M136" s="100"/>
      <c r="N136" s="98"/>
    </row>
    <row r="137" spans="1:14" ht="15.75" customHeight="1" x14ac:dyDescent="0.2">
      <c r="A137" s="100" t="s">
        <v>547</v>
      </c>
      <c r="B137" s="152" t="s">
        <v>548</v>
      </c>
      <c r="C137" s="151" t="str">
        <f t="shared" si="4"/>
        <v>ISGH - ISGH Instituto de Saúde e Gestão Hospitalar</v>
      </c>
      <c r="D137" s="100" t="s">
        <v>547</v>
      </c>
      <c r="E137" s="100" t="str">
        <f>D137</f>
        <v>ISGH</v>
      </c>
      <c r="F137" s="108" t="s">
        <v>129</v>
      </c>
      <c r="G137" s="98" t="s">
        <v>30</v>
      </c>
      <c r="H137" s="112">
        <v>684641</v>
      </c>
      <c r="I137" s="100" t="s">
        <v>549</v>
      </c>
      <c r="J137" s="100" t="s">
        <v>550</v>
      </c>
      <c r="K137" s="98" t="s">
        <v>24</v>
      </c>
      <c r="L137" s="98" t="s">
        <v>24</v>
      </c>
      <c r="M137" s="100"/>
      <c r="N137" s="98"/>
    </row>
    <row r="138" spans="1:14" ht="15.75" customHeight="1" x14ac:dyDescent="0.2">
      <c r="A138" s="100" t="s">
        <v>585</v>
      </c>
      <c r="B138" s="152" t="s">
        <v>586</v>
      </c>
      <c r="C138" s="151" t="str">
        <f t="shared" si="4"/>
        <v>ISHA - Instituto Social Hospital Alemão Oswaldo Cruz</v>
      </c>
      <c r="D138" s="100" t="s">
        <v>585</v>
      </c>
      <c r="E138" s="100" t="s">
        <v>212</v>
      </c>
      <c r="F138" s="111" t="s">
        <v>29</v>
      </c>
      <c r="G138" s="112" t="s">
        <v>30</v>
      </c>
      <c r="H138" s="112">
        <v>152417.68</v>
      </c>
      <c r="I138" s="100" t="s">
        <v>586</v>
      </c>
      <c r="J138" s="100" t="s">
        <v>587</v>
      </c>
      <c r="K138" s="98" t="s">
        <v>24</v>
      </c>
      <c r="L138" s="98" t="s">
        <v>24</v>
      </c>
      <c r="M138" s="100"/>
      <c r="N138" s="98"/>
    </row>
    <row r="139" spans="1:14" ht="15.75" customHeight="1" x14ac:dyDescent="0.2">
      <c r="A139" s="100" t="s">
        <v>588</v>
      </c>
      <c r="B139" s="152" t="s">
        <v>589</v>
      </c>
      <c r="C139" s="151" t="str">
        <f t="shared" ref="C139:C159" si="6">A139&amp;" - "&amp;B139</f>
        <v>LIFE - Lifemed</v>
      </c>
      <c r="D139" s="100" t="s">
        <v>588</v>
      </c>
      <c r="E139" s="100" t="str">
        <f>D139</f>
        <v>LIFE</v>
      </c>
      <c r="F139" s="123" t="s">
        <v>571</v>
      </c>
      <c r="G139" s="98" t="s">
        <v>30</v>
      </c>
      <c r="H139" s="112">
        <v>127596</v>
      </c>
      <c r="I139" s="100" t="s">
        <v>590</v>
      </c>
      <c r="J139" s="100" t="s">
        <v>591</v>
      </c>
      <c r="K139" s="98" t="s">
        <v>24</v>
      </c>
      <c r="L139" s="98" t="s">
        <v>24</v>
      </c>
      <c r="M139" s="100"/>
      <c r="N139" s="98"/>
    </row>
    <row r="140" spans="1:14" ht="15.75" customHeight="1" x14ac:dyDescent="0.2">
      <c r="A140" s="100" t="s">
        <v>496</v>
      </c>
      <c r="B140" s="152" t="s">
        <v>497</v>
      </c>
      <c r="C140" s="151" t="str">
        <f t="shared" si="6"/>
        <v>MEDS - Medsênior</v>
      </c>
      <c r="D140" s="100" t="s">
        <v>496</v>
      </c>
      <c r="E140" s="100" t="str">
        <f>D140</f>
        <v>MEDS</v>
      </c>
      <c r="F140" s="129" t="s">
        <v>48</v>
      </c>
      <c r="G140" s="98" t="s">
        <v>30</v>
      </c>
      <c r="H140" s="127">
        <v>876174</v>
      </c>
      <c r="I140" s="100" t="s">
        <v>498</v>
      </c>
      <c r="J140" s="100"/>
      <c r="K140" s="98" t="s">
        <v>24</v>
      </c>
      <c r="L140" s="98" t="s">
        <v>24</v>
      </c>
      <c r="M140" s="100"/>
      <c r="N140" s="98"/>
    </row>
    <row r="141" spans="1:14" ht="15.75" customHeight="1" x14ac:dyDescent="0.2">
      <c r="A141" s="100" t="s">
        <v>527</v>
      </c>
      <c r="B141" s="152" t="s">
        <v>528</v>
      </c>
      <c r="C141" s="151" t="str">
        <f t="shared" si="6"/>
        <v>NIPO - Beneficência Nipo-Brasileira de São Paulo</v>
      </c>
      <c r="D141" s="100" t="s">
        <v>527</v>
      </c>
      <c r="E141" s="100" t="str">
        <f>D141</f>
        <v>NIPO</v>
      </c>
      <c r="F141" s="105" t="s">
        <v>48</v>
      </c>
      <c r="G141" s="98" t="s">
        <v>30</v>
      </c>
      <c r="H141" s="112">
        <v>760660</v>
      </c>
      <c r="I141" s="100" t="s">
        <v>529</v>
      </c>
      <c r="J141" s="100" t="s">
        <v>530</v>
      </c>
      <c r="K141" s="98" t="s">
        <v>24</v>
      </c>
      <c r="L141" s="98" t="s">
        <v>24</v>
      </c>
      <c r="M141" s="100"/>
      <c r="N141" s="98"/>
    </row>
    <row r="142" spans="1:14" ht="15.75" customHeight="1" x14ac:dyDescent="0.2">
      <c r="A142" s="100" t="s">
        <v>577</v>
      </c>
      <c r="B142" s="152" t="s">
        <v>578</v>
      </c>
      <c r="C142" s="151" t="str">
        <f t="shared" si="6"/>
        <v>NORQ - Nortec Química</v>
      </c>
      <c r="D142" s="100" t="s">
        <v>577</v>
      </c>
      <c r="E142" s="100" t="str">
        <f>D142</f>
        <v>NORQ</v>
      </c>
      <c r="F142" s="130" t="s">
        <v>20</v>
      </c>
      <c r="G142" s="98" t="s">
        <v>30</v>
      </c>
      <c r="H142" s="112">
        <v>226344</v>
      </c>
      <c r="I142" s="100" t="s">
        <v>579</v>
      </c>
      <c r="J142" s="100" t="s">
        <v>580</v>
      </c>
      <c r="K142" s="98" t="s">
        <v>24</v>
      </c>
      <c r="L142" s="98" t="s">
        <v>24</v>
      </c>
      <c r="M142" s="100"/>
      <c r="N142" s="98"/>
    </row>
    <row r="143" spans="1:14" ht="15.75" customHeight="1" x14ac:dyDescent="0.2">
      <c r="A143" s="100" t="s">
        <v>473</v>
      </c>
      <c r="B143" s="152" t="s">
        <v>474</v>
      </c>
      <c r="C143" s="151" t="str">
        <f t="shared" si="6"/>
        <v>OPEL - Sanofi Consumer Healthcare (Opella Healthcare Brazil Ltda.)</v>
      </c>
      <c r="D143" s="100" t="s">
        <v>473</v>
      </c>
      <c r="E143" s="113" t="s">
        <v>351</v>
      </c>
      <c r="F143" s="130" t="s">
        <v>20</v>
      </c>
      <c r="G143" s="98" t="s">
        <v>21</v>
      </c>
      <c r="H143" s="128">
        <v>983536</v>
      </c>
      <c r="I143" s="100" t="s">
        <v>474</v>
      </c>
      <c r="J143" s="100" t="s">
        <v>475</v>
      </c>
      <c r="K143" s="98" t="s">
        <v>24</v>
      </c>
      <c r="L143" s="98" t="s">
        <v>24</v>
      </c>
      <c r="M143" s="100"/>
      <c r="N143" s="98"/>
    </row>
    <row r="144" spans="1:14" ht="15.75" customHeight="1" x14ac:dyDescent="0.2">
      <c r="A144" s="100" t="s">
        <v>535</v>
      </c>
      <c r="B144" s="152" t="s">
        <v>536</v>
      </c>
      <c r="C144" s="151" t="str">
        <f t="shared" si="6"/>
        <v>PROS - Pró-Saúde</v>
      </c>
      <c r="D144" s="100" t="s">
        <v>535</v>
      </c>
      <c r="E144" s="100" t="s">
        <v>535</v>
      </c>
      <c r="F144" s="108" t="s">
        <v>129</v>
      </c>
      <c r="G144" s="98" t="s">
        <v>30</v>
      </c>
      <c r="H144" s="112">
        <v>700140</v>
      </c>
      <c r="I144" s="100" t="s">
        <v>537</v>
      </c>
      <c r="J144" s="100" t="s">
        <v>538</v>
      </c>
      <c r="K144" s="98" t="s">
        <v>24</v>
      </c>
      <c r="L144" s="98" t="s">
        <v>24</v>
      </c>
      <c r="M144" s="100"/>
      <c r="N144" s="98"/>
    </row>
    <row r="145" spans="1:14" ht="15.75" customHeight="1" x14ac:dyDescent="0.2">
      <c r="A145" s="100" t="s">
        <v>515</v>
      </c>
      <c r="B145" s="152" t="s">
        <v>516</v>
      </c>
      <c r="C145" s="151" t="str">
        <f t="shared" si="6"/>
        <v>SAJO - Santa Joana</v>
      </c>
      <c r="D145" s="100" t="s">
        <v>515</v>
      </c>
      <c r="E145" s="100" t="str">
        <f t="shared" ref="E145:E156" si="7">D145</f>
        <v>SAJO</v>
      </c>
      <c r="F145" s="111" t="s">
        <v>29</v>
      </c>
      <c r="G145" s="98" t="s">
        <v>30</v>
      </c>
      <c r="H145" s="127">
        <v>930243</v>
      </c>
      <c r="I145" s="100" t="s">
        <v>517</v>
      </c>
      <c r="J145" s="100" t="s">
        <v>518</v>
      </c>
      <c r="K145" s="98" t="s">
        <v>24</v>
      </c>
      <c r="L145" s="98" t="s">
        <v>24</v>
      </c>
      <c r="M145" s="98" t="s">
        <v>3</v>
      </c>
      <c r="N145" s="102" t="s">
        <v>2</v>
      </c>
    </row>
    <row r="146" spans="1:14" ht="15.75" customHeight="1" x14ac:dyDescent="0.2">
      <c r="A146" s="100" t="s">
        <v>345</v>
      </c>
      <c r="B146" s="152" t="s">
        <v>562</v>
      </c>
      <c r="C146" s="151" t="str">
        <f t="shared" si="6"/>
        <v>SALU - Grupo Santa Lúcia</v>
      </c>
      <c r="D146" s="100" t="s">
        <v>345</v>
      </c>
      <c r="E146" s="100" t="str">
        <f t="shared" si="7"/>
        <v>SALU</v>
      </c>
      <c r="F146" s="101" t="s">
        <v>29</v>
      </c>
      <c r="G146" s="98" t="s">
        <v>30</v>
      </c>
      <c r="H146" s="112">
        <v>646400</v>
      </c>
      <c r="I146" s="100" t="s">
        <v>563</v>
      </c>
      <c r="J146" s="100" t="s">
        <v>564</v>
      </c>
      <c r="K146" s="98" t="s">
        <v>24</v>
      </c>
      <c r="L146" s="98" t="s">
        <v>24</v>
      </c>
      <c r="M146" s="100"/>
      <c r="N146" s="98"/>
    </row>
    <row r="147" spans="1:14" ht="15.75" customHeight="1" x14ac:dyDescent="0.2">
      <c r="A147" s="100" t="s">
        <v>565</v>
      </c>
      <c r="B147" s="152" t="s">
        <v>566</v>
      </c>
      <c r="C147" s="151" t="str">
        <f t="shared" si="6"/>
        <v>SAMA - Santa Marcelina</v>
      </c>
      <c r="D147" s="100" t="s">
        <v>565</v>
      </c>
      <c r="E147" s="100" t="str">
        <f t="shared" si="7"/>
        <v>SAMA</v>
      </c>
      <c r="F147" s="111" t="s">
        <v>29</v>
      </c>
      <c r="G147" s="98" t="s">
        <v>30</v>
      </c>
      <c r="H147" s="112">
        <v>613861</v>
      </c>
      <c r="I147" s="100" t="s">
        <v>567</v>
      </c>
      <c r="J147" s="100" t="s">
        <v>568</v>
      </c>
      <c r="K147" s="98" t="s">
        <v>24</v>
      </c>
      <c r="L147" s="98" t="s">
        <v>24</v>
      </c>
      <c r="M147" s="100"/>
      <c r="N147" s="98"/>
    </row>
    <row r="148" spans="1:14" ht="15.75" customHeight="1" x14ac:dyDescent="0.2">
      <c r="A148" s="124" t="s">
        <v>531</v>
      </c>
      <c r="B148" s="155" t="s">
        <v>532</v>
      </c>
      <c r="C148" s="151" t="str">
        <f t="shared" si="6"/>
        <v>SCBA - Santa Casa de Misericordia da Bahia</v>
      </c>
      <c r="D148" s="124" t="s">
        <v>531</v>
      </c>
      <c r="E148" s="124" t="str">
        <f t="shared" si="7"/>
        <v>SCBA</v>
      </c>
      <c r="F148" s="131" t="s">
        <v>29</v>
      </c>
      <c r="G148" s="125" t="s">
        <v>30</v>
      </c>
      <c r="H148" s="98">
        <v>754733</v>
      </c>
      <c r="I148" s="124" t="s">
        <v>533</v>
      </c>
      <c r="J148" s="124" t="s">
        <v>534</v>
      </c>
      <c r="K148" s="98" t="s">
        <v>24</v>
      </c>
      <c r="L148" s="98" t="s">
        <v>3</v>
      </c>
      <c r="M148" s="98" t="s">
        <v>3</v>
      </c>
      <c r="N148" s="125"/>
    </row>
    <row r="149" spans="1:14" ht="15.75" customHeight="1" x14ac:dyDescent="0.2">
      <c r="A149" s="100" t="s">
        <v>551</v>
      </c>
      <c r="B149" s="152" t="s">
        <v>552</v>
      </c>
      <c r="C149" s="151" t="str">
        <f t="shared" si="6"/>
        <v>SCBH - Santa Casa de Misericórdia de Belo Horizonte</v>
      </c>
      <c r="D149" s="100" t="s">
        <v>551</v>
      </c>
      <c r="E149" s="100" t="str">
        <f t="shared" si="7"/>
        <v>SCBH</v>
      </c>
      <c r="F149" s="101" t="s">
        <v>29</v>
      </c>
      <c r="G149" s="98" t="s">
        <v>30</v>
      </c>
      <c r="H149" s="112">
        <v>651974</v>
      </c>
      <c r="I149" s="100" t="s">
        <v>553</v>
      </c>
      <c r="J149" s="100" t="s">
        <v>554</v>
      </c>
      <c r="K149" s="98" t="s">
        <v>24</v>
      </c>
      <c r="L149" s="98" t="s">
        <v>3</v>
      </c>
      <c r="M149" s="98" t="s">
        <v>3</v>
      </c>
      <c r="N149" s="98"/>
    </row>
    <row r="150" spans="1:14" ht="15.75" customHeight="1" x14ac:dyDescent="0.2">
      <c r="A150" s="100" t="s">
        <v>543</v>
      </c>
      <c r="B150" s="152" t="s">
        <v>544</v>
      </c>
      <c r="C150" s="151" t="str">
        <f t="shared" si="6"/>
        <v>SCSP - Santa Casa de São Paulo</v>
      </c>
      <c r="D150" s="100" t="s">
        <v>543</v>
      </c>
      <c r="E150" s="100" t="str">
        <f t="shared" si="7"/>
        <v>SCSP</v>
      </c>
      <c r="F150" s="111" t="s">
        <v>29</v>
      </c>
      <c r="G150" s="98" t="s">
        <v>30</v>
      </c>
      <c r="H150" s="112">
        <v>687670</v>
      </c>
      <c r="I150" s="100" t="s">
        <v>545</v>
      </c>
      <c r="J150" s="100" t="s">
        <v>546</v>
      </c>
      <c r="K150" s="98" t="s">
        <v>24</v>
      </c>
      <c r="L150" s="98" t="s">
        <v>3</v>
      </c>
      <c r="M150" s="98" t="s">
        <v>3</v>
      </c>
      <c r="N150" s="102" t="s">
        <v>2</v>
      </c>
    </row>
    <row r="151" spans="1:14" ht="15.75" customHeight="1" x14ac:dyDescent="0.2">
      <c r="A151" s="100" t="s">
        <v>488</v>
      </c>
      <c r="B151" s="152" t="s">
        <v>489</v>
      </c>
      <c r="C151" s="151" t="str">
        <f t="shared" si="6"/>
        <v>SUFA - Supera Farma</v>
      </c>
      <c r="D151" s="100" t="s">
        <v>488</v>
      </c>
      <c r="E151" s="100" t="str">
        <f t="shared" si="7"/>
        <v>SUFA</v>
      </c>
      <c r="F151" s="94" t="s">
        <v>20</v>
      </c>
      <c r="G151" s="98" t="s">
        <v>30</v>
      </c>
      <c r="H151" s="112">
        <v>890900</v>
      </c>
      <c r="I151" s="100" t="s">
        <v>490</v>
      </c>
      <c r="J151" s="100" t="s">
        <v>491</v>
      </c>
      <c r="K151" s="98" t="s">
        <v>24</v>
      </c>
      <c r="L151" s="98" t="s">
        <v>24</v>
      </c>
      <c r="M151" s="100"/>
      <c r="N151" s="98"/>
    </row>
    <row r="152" spans="1:14" ht="15.75" customHeight="1" x14ac:dyDescent="0.2">
      <c r="A152" s="100" t="s">
        <v>484</v>
      </c>
      <c r="B152" s="152" t="s">
        <v>485</v>
      </c>
      <c r="C152" s="151" t="str">
        <f t="shared" si="6"/>
        <v>UMJP - Unimed João Pessoa</v>
      </c>
      <c r="D152" s="100" t="s">
        <v>484</v>
      </c>
      <c r="E152" s="100" t="str">
        <f t="shared" si="7"/>
        <v>UMJP</v>
      </c>
      <c r="F152" s="129" t="s">
        <v>48</v>
      </c>
      <c r="G152" s="98" t="s">
        <v>30</v>
      </c>
      <c r="H152" s="112">
        <v>937321</v>
      </c>
      <c r="I152" s="100" t="s">
        <v>486</v>
      </c>
      <c r="J152" s="100" t="s">
        <v>487</v>
      </c>
      <c r="K152" s="98" t="s">
        <v>24</v>
      </c>
      <c r="L152" s="98" t="s">
        <v>24</v>
      </c>
      <c r="M152" s="100"/>
      <c r="N152" s="98"/>
    </row>
    <row r="153" spans="1:14" ht="15.75" customHeight="1" x14ac:dyDescent="0.2">
      <c r="A153" s="100" t="s">
        <v>492</v>
      </c>
      <c r="B153" s="152" t="s">
        <v>493</v>
      </c>
      <c r="C153" s="151" t="str">
        <f t="shared" si="6"/>
        <v xml:space="preserve">UMLF - unimed </v>
      </c>
      <c r="D153" s="100" t="s">
        <v>492</v>
      </c>
      <c r="E153" s="100" t="str">
        <f t="shared" si="7"/>
        <v>UMLF</v>
      </c>
      <c r="F153" s="162" t="s">
        <v>48</v>
      </c>
      <c r="G153" s="98" t="s">
        <v>30</v>
      </c>
      <c r="H153" s="112">
        <v>888875</v>
      </c>
      <c r="I153" s="100" t="s">
        <v>494</v>
      </c>
      <c r="J153" s="100" t="s">
        <v>495</v>
      </c>
      <c r="K153" s="98" t="s">
        <v>24</v>
      </c>
      <c r="L153" s="98" t="s">
        <v>24</v>
      </c>
      <c r="M153" s="100"/>
      <c r="N153" s="98"/>
    </row>
    <row r="154" spans="1:14" ht="15.75" customHeight="1" x14ac:dyDescent="0.2">
      <c r="A154" s="100" t="s">
        <v>503</v>
      </c>
      <c r="B154" s="152" t="s">
        <v>504</v>
      </c>
      <c r="C154" s="151" t="str">
        <f t="shared" si="6"/>
        <v>UMLO - Unimed Londrina</v>
      </c>
      <c r="D154" s="100" t="s">
        <v>503</v>
      </c>
      <c r="E154" s="100" t="str">
        <f t="shared" si="7"/>
        <v>UMLO</v>
      </c>
      <c r="F154" s="162" t="s">
        <v>48</v>
      </c>
      <c r="G154" s="98" t="s">
        <v>30</v>
      </c>
      <c r="H154" s="112">
        <v>829108.91899999999</v>
      </c>
      <c r="I154" s="100" t="s">
        <v>505</v>
      </c>
      <c r="J154" s="100" t="s">
        <v>506</v>
      </c>
      <c r="K154" s="98" t="s">
        <v>24</v>
      </c>
      <c r="L154" s="98" t="s">
        <v>24</v>
      </c>
      <c r="M154" s="100"/>
      <c r="N154" s="98"/>
    </row>
    <row r="155" spans="1:14" ht="15.75" customHeight="1" x14ac:dyDescent="0.2">
      <c r="A155" s="100" t="s">
        <v>476</v>
      </c>
      <c r="B155" s="152" t="s">
        <v>477</v>
      </c>
      <c r="C155" s="151" t="str">
        <f t="shared" si="6"/>
        <v>UMNR - Unimed Nordeste RS</v>
      </c>
      <c r="D155" s="100" t="s">
        <v>476</v>
      </c>
      <c r="E155" s="100" t="str">
        <f t="shared" si="7"/>
        <v>UMNR</v>
      </c>
      <c r="F155" s="162" t="s">
        <v>48</v>
      </c>
      <c r="G155" s="98" t="s">
        <v>30</v>
      </c>
      <c r="H155" s="112">
        <v>981981</v>
      </c>
      <c r="I155" s="100" t="s">
        <v>478</v>
      </c>
      <c r="J155" s="100" t="s">
        <v>479</v>
      </c>
      <c r="K155" s="98" t="s">
        <v>24</v>
      </c>
      <c r="L155" s="98" t="s">
        <v>24</v>
      </c>
      <c r="M155" s="100"/>
      <c r="N155" s="98"/>
    </row>
    <row r="156" spans="1:14" ht="15.75" customHeight="1" x14ac:dyDescent="0.2">
      <c r="A156" s="124" t="s">
        <v>480</v>
      </c>
      <c r="B156" s="155" t="s">
        <v>481</v>
      </c>
      <c r="C156" s="151" t="str">
        <f t="shared" si="6"/>
        <v>UMSJ - Unimed São José do Rio Preto</v>
      </c>
      <c r="D156" s="124" t="s">
        <v>480</v>
      </c>
      <c r="E156" s="124" t="str">
        <f t="shared" si="7"/>
        <v>UMSJ</v>
      </c>
      <c r="F156" s="162" t="s">
        <v>48</v>
      </c>
      <c r="G156" s="125" t="s">
        <v>30</v>
      </c>
      <c r="H156" s="157">
        <v>948954</v>
      </c>
      <c r="I156" s="124" t="s">
        <v>482</v>
      </c>
      <c r="J156" s="124" t="s">
        <v>483</v>
      </c>
      <c r="K156" s="125" t="s">
        <v>24</v>
      </c>
      <c r="L156" s="98" t="s">
        <v>24</v>
      </c>
      <c r="M156" s="124"/>
      <c r="N156" s="125"/>
    </row>
    <row r="157" spans="1:14" ht="15.75" customHeight="1" x14ac:dyDescent="0.2">
      <c r="A157" s="121"/>
      <c r="B157" s="154" t="s">
        <v>901</v>
      </c>
      <c r="C157" s="121"/>
      <c r="D157" s="121"/>
      <c r="E157" s="121"/>
      <c r="F157" s="121"/>
      <c r="G157" s="122"/>
      <c r="H157" s="121"/>
      <c r="I157" s="121"/>
      <c r="J157" s="121"/>
      <c r="K157" s="121"/>
      <c r="L157" s="121"/>
      <c r="M157" s="121"/>
      <c r="N157" s="122"/>
    </row>
    <row r="158" spans="1:14" ht="15.75" customHeight="1" x14ac:dyDescent="0.2">
      <c r="A158" s="100" t="s">
        <v>604</v>
      </c>
      <c r="B158" s="152" t="s">
        <v>605</v>
      </c>
      <c r="C158" s="151" t="str">
        <f t="shared" si="6"/>
        <v>DSMM - DSM</v>
      </c>
      <c r="D158" s="100" t="s">
        <v>604</v>
      </c>
      <c r="E158" s="100" t="str">
        <f>D158</f>
        <v>DSMM</v>
      </c>
      <c r="F158" s="94" t="s">
        <v>20</v>
      </c>
      <c r="G158" s="98" t="s">
        <v>21</v>
      </c>
      <c r="H158" s="112" t="s">
        <v>25</v>
      </c>
      <c r="I158" s="100" t="s">
        <v>606</v>
      </c>
      <c r="J158" s="100" t="s">
        <v>607</v>
      </c>
      <c r="K158" s="98" t="s">
        <v>24</v>
      </c>
      <c r="L158" s="98" t="s">
        <v>24</v>
      </c>
      <c r="M158" s="100"/>
      <c r="N158" s="98"/>
    </row>
    <row r="159" spans="1:14" ht="15.75" customHeight="1" x14ac:dyDescent="0.2">
      <c r="A159" s="100" t="s">
        <v>469</v>
      </c>
      <c r="B159" s="152" t="s">
        <v>470</v>
      </c>
      <c r="C159" s="151" t="str">
        <f t="shared" si="6"/>
        <v>OURO - Ourofino</v>
      </c>
      <c r="D159" s="100" t="s">
        <v>469</v>
      </c>
      <c r="E159" s="100" t="str">
        <f>D159</f>
        <v>OURO</v>
      </c>
      <c r="F159" s="130" t="s">
        <v>20</v>
      </c>
      <c r="G159" s="98" t="s">
        <v>30</v>
      </c>
      <c r="H159" s="112">
        <v>1041107</v>
      </c>
      <c r="I159" s="100" t="s">
        <v>471</v>
      </c>
      <c r="J159" s="100" t="s">
        <v>472</v>
      </c>
      <c r="K159" s="98" t="s">
        <v>24</v>
      </c>
      <c r="L159" s="98" t="s">
        <v>24</v>
      </c>
      <c r="M159" s="100"/>
      <c r="N159" s="98"/>
    </row>
    <row r="160" spans="1:14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autoFilter ref="A6:O159" xr:uid="{00000000-0001-0000-0000-000000000000}"/>
  <sortState xmlns:xlrd2="http://schemas.microsoft.com/office/spreadsheetml/2017/richdata2" ref="A7:N117">
    <sortCondition ref="A7:A117"/>
  </sortState>
  <conditionalFormatting sqref="K121:L122 K124:L143 L144:L147 K144:K156 K158:L159">
    <cfRule type="cellIs" dxfId="35" priority="43" operator="equal">
      <formula>"NÃO"</formula>
    </cfRule>
    <cfRule type="cellIs" dxfId="34" priority="44" operator="equal">
      <formula>"SIM"</formula>
    </cfRule>
  </conditionalFormatting>
  <conditionalFormatting sqref="K7:M117 K119:M122">
    <cfRule type="cellIs" dxfId="33" priority="45" operator="equal">
      <formula>"NÃO"</formula>
    </cfRule>
    <cfRule type="cellIs" dxfId="32" priority="46" operator="equal">
      <formula>"SIM"</formula>
    </cfRule>
  </conditionalFormatting>
  <conditionalFormatting sqref="L151:L156">
    <cfRule type="cellIs" dxfId="31" priority="7" operator="equal">
      <formula>"NÃO"</formula>
    </cfRule>
    <cfRule type="cellIs" dxfId="30" priority="8" operator="equal">
      <formula>"SIM"</formula>
    </cfRule>
  </conditionalFormatting>
  <conditionalFormatting sqref="L148:M150">
    <cfRule type="cellIs" dxfId="29" priority="21" operator="equal">
      <formula>"NÃO"</formula>
    </cfRule>
    <cfRule type="cellIs" dxfId="28" priority="22" operator="equal">
      <formula>"SIM"</formula>
    </cfRule>
  </conditionalFormatting>
  <conditionalFormatting sqref="M124:M128">
    <cfRule type="cellIs" dxfId="27" priority="13" operator="equal">
      <formula>"NÃO"</formula>
    </cfRule>
    <cfRule type="cellIs" dxfId="26" priority="14" operator="equal">
      <formula>"SIM"</formula>
    </cfRule>
  </conditionalFormatting>
  <conditionalFormatting sqref="M132">
    <cfRule type="cellIs" dxfId="25" priority="5" operator="equal">
      <formula>"NÃO"</formula>
    </cfRule>
    <cfRule type="cellIs" dxfId="24" priority="6" operator="equal">
      <formula>"SIM"</formula>
    </cfRule>
  </conditionalFormatting>
  <conditionalFormatting sqref="M145">
    <cfRule type="cellIs" dxfId="23" priority="3" operator="equal">
      <formula>"NÃO"</formula>
    </cfRule>
    <cfRule type="cellIs" dxfId="22" priority="4" operator="equal">
      <formula>"SIM"</formula>
    </cfRule>
  </conditionalFormatting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3B0FF-791E-47F0-80BE-F88F2DEEFE5F}">
  <sheetPr>
    <tabColor rgb="FFFFFF00"/>
  </sheetPr>
  <dimension ref="A1:AH162"/>
  <sheetViews>
    <sheetView workbookViewId="0">
      <pane xSplit="1" ySplit="5" topLeftCell="B25" activePane="bottomRight" state="frozen"/>
      <selection pane="topRight" activeCell="B1" sqref="B1"/>
      <selection pane="bottomLeft" activeCell="A6" sqref="A6"/>
      <selection pane="bottomRight" activeCell="F5" sqref="F5:G5"/>
    </sheetView>
  </sheetViews>
  <sheetFormatPr defaultRowHeight="13.8" x14ac:dyDescent="0.3"/>
  <cols>
    <col min="1" max="1" width="8.44140625" style="156" customWidth="1"/>
    <col min="2" max="2" width="5.44140625" style="156" customWidth="1"/>
    <col min="3" max="3" width="36" customWidth="1"/>
    <col min="4" max="4" width="5.44140625" style="144" customWidth="1"/>
    <col min="5" max="5" width="5.44140625" style="2" customWidth="1"/>
    <col min="6" max="6" width="9.109375" style="2"/>
    <col min="7" max="16" width="4" style="2" customWidth="1"/>
    <col min="17" max="17" width="2.44140625" style="2" customWidth="1"/>
    <col min="18" max="18" width="12.33203125" style="2" customWidth="1"/>
    <col min="19" max="19" width="2.44140625" style="2" customWidth="1"/>
    <col min="20" max="20" width="6.33203125" style="2" customWidth="1"/>
    <col min="21" max="21" width="9.109375" style="2"/>
    <col min="22" max="32" width="4" style="2" customWidth="1"/>
    <col min="33" max="33" width="33.5546875" customWidth="1"/>
  </cols>
  <sheetData>
    <row r="1" spans="1:34" x14ac:dyDescent="0.3">
      <c r="A1" s="135" t="s">
        <v>608</v>
      </c>
      <c r="B1" s="135"/>
      <c r="D1" s="2"/>
      <c r="F1" s="170" t="s">
        <v>887</v>
      </c>
      <c r="G1" s="167"/>
      <c r="H1" s="167"/>
      <c r="I1" s="167"/>
      <c r="J1" s="167"/>
      <c r="K1" s="167"/>
      <c r="L1" s="167"/>
      <c r="M1" s="167"/>
      <c r="N1" s="167"/>
      <c r="O1" s="167"/>
      <c r="P1" s="167"/>
      <c r="U1" s="170" t="s">
        <v>887</v>
      </c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G1" s="2"/>
      <c r="AH1" s="2"/>
    </row>
    <row r="2" spans="1:34" ht="14.4" thickBot="1" x14ac:dyDescent="0.35">
      <c r="D2" s="2"/>
      <c r="H2" s="144"/>
      <c r="AG2" s="2"/>
      <c r="AH2" s="2"/>
    </row>
    <row r="3" spans="1:34" ht="14.4" thickBot="1" x14ac:dyDescent="0.35">
      <c r="A3" s="133" t="s">
        <v>609</v>
      </c>
      <c r="B3" s="133">
        <v>4</v>
      </c>
      <c r="C3" s="134">
        <v>2</v>
      </c>
      <c r="D3" s="134">
        <v>11</v>
      </c>
      <c r="E3" s="134">
        <v>12</v>
      </c>
      <c r="F3" s="149">
        <f>SUM(F6:F118)</f>
        <v>805</v>
      </c>
      <c r="G3" s="2">
        <f t="shared" ref="G3:P3" si="0">SUM(G6:G118)</f>
        <v>62</v>
      </c>
      <c r="H3" s="2">
        <f t="shared" si="0"/>
        <v>64</v>
      </c>
      <c r="I3" s="2">
        <f t="shared" si="0"/>
        <v>63</v>
      </c>
      <c r="J3" s="2">
        <f t="shared" si="0"/>
        <v>76</v>
      </c>
      <c r="K3" s="2">
        <f t="shared" si="0"/>
        <v>87</v>
      </c>
      <c r="L3" s="2">
        <f t="shared" si="0"/>
        <v>89</v>
      </c>
      <c r="M3" s="2">
        <f t="shared" si="0"/>
        <v>94</v>
      </c>
      <c r="N3" s="2">
        <f t="shared" si="0"/>
        <v>92</v>
      </c>
      <c r="O3" s="2">
        <f t="shared" si="0"/>
        <v>90</v>
      </c>
      <c r="P3" s="2">
        <f t="shared" si="0"/>
        <v>88</v>
      </c>
      <c r="U3" s="149">
        <f t="shared" ref="U3:AE3" si="1">SUM(U6:U118)</f>
        <v>345</v>
      </c>
      <c r="V3" s="2">
        <f t="shared" si="1"/>
        <v>24</v>
      </c>
      <c r="W3" s="2">
        <f t="shared" si="1"/>
        <v>25</v>
      </c>
      <c r="X3" s="2">
        <f t="shared" si="1"/>
        <v>24</v>
      </c>
      <c r="Y3" s="2">
        <f t="shared" si="1"/>
        <v>31</v>
      </c>
      <c r="Z3" s="2">
        <f t="shared" si="1"/>
        <v>39</v>
      </c>
      <c r="AA3" s="2">
        <f t="shared" si="1"/>
        <v>40</v>
      </c>
      <c r="AB3" s="2">
        <f t="shared" si="1"/>
        <v>42</v>
      </c>
      <c r="AC3" s="2">
        <f t="shared" si="1"/>
        <v>40</v>
      </c>
      <c r="AD3" s="2">
        <f t="shared" si="1"/>
        <v>41</v>
      </c>
      <c r="AE3" s="2">
        <f t="shared" si="1"/>
        <v>39</v>
      </c>
      <c r="AG3" s="2"/>
      <c r="AH3" s="2"/>
    </row>
    <row r="4" spans="1:34" x14ac:dyDescent="0.3">
      <c r="D4" s="2"/>
      <c r="AG4" s="2"/>
      <c r="AH4" s="2"/>
    </row>
    <row r="5" spans="1:34" s="140" customFormat="1" ht="41.4" x14ac:dyDescent="0.3">
      <c r="A5" s="139" t="s">
        <v>7</v>
      </c>
      <c r="B5" s="139" t="s">
        <v>9</v>
      </c>
      <c r="C5" s="139" t="s">
        <v>610</v>
      </c>
      <c r="D5" s="138" t="s">
        <v>889</v>
      </c>
      <c r="E5" s="138" t="s">
        <v>611</v>
      </c>
      <c r="F5" s="150" t="s">
        <v>612</v>
      </c>
      <c r="G5" s="138">
        <v>14</v>
      </c>
      <c r="H5" s="138">
        <v>15</v>
      </c>
      <c r="I5" s="138">
        <v>16</v>
      </c>
      <c r="J5" s="138">
        <v>17</v>
      </c>
      <c r="K5" s="138">
        <v>18</v>
      </c>
      <c r="L5" s="138">
        <v>19</v>
      </c>
      <c r="M5" s="138">
        <v>20</v>
      </c>
      <c r="N5" s="138">
        <v>21</v>
      </c>
      <c r="O5" s="138">
        <v>22</v>
      </c>
      <c r="P5" s="138">
        <v>23</v>
      </c>
      <c r="Q5" s="138"/>
      <c r="R5" s="138" t="s">
        <v>613</v>
      </c>
      <c r="S5" s="138"/>
      <c r="T5" s="150" t="s">
        <v>614</v>
      </c>
      <c r="U5" s="166" t="s">
        <v>615</v>
      </c>
      <c r="V5" s="138">
        <v>14</v>
      </c>
      <c r="W5" s="138">
        <v>15</v>
      </c>
      <c r="X5" s="138">
        <v>16</v>
      </c>
      <c r="Y5" s="138">
        <v>17</v>
      </c>
      <c r="Z5" s="138">
        <v>18</v>
      </c>
      <c r="AA5" s="138">
        <v>19</v>
      </c>
      <c r="AB5" s="138">
        <v>20</v>
      </c>
      <c r="AC5" s="138">
        <v>21</v>
      </c>
      <c r="AD5" s="138">
        <v>22</v>
      </c>
      <c r="AE5" s="138">
        <v>23</v>
      </c>
      <c r="AF5" s="138"/>
      <c r="AG5" s="138" t="s">
        <v>613</v>
      </c>
      <c r="AH5" s="138"/>
    </row>
    <row r="6" spans="1:34" x14ac:dyDescent="0.3">
      <c r="A6" s="100" t="s">
        <v>18</v>
      </c>
      <c r="B6" s="1" t="str">
        <f>VLOOKUP($A6,db_emp!$A$6:$N$156,B$3,FALSE)</f>
        <v>ABBO</v>
      </c>
      <c r="C6" s="1" t="str">
        <f>VLOOKUP($A6,db_emp!$A$6:$N$156,C$3,FALSE)</f>
        <v>Abott</v>
      </c>
      <c r="D6" s="3" t="str">
        <f>VLOOKUP($A6,db_emp!$A$6:$N$156,D$3,FALSE)</f>
        <v>Sim</v>
      </c>
      <c r="E6" s="141" t="str">
        <f>VLOOKUP($A6,db_emp!$A$6:$N$156,E$3,FALSE)</f>
        <v>NÃO</v>
      </c>
      <c r="F6" s="141">
        <f>SUM(G6:Q6)</f>
        <v>0</v>
      </c>
      <c r="G6" s="142" t="s">
        <v>25</v>
      </c>
      <c r="H6" s="142" t="s">
        <v>25</v>
      </c>
      <c r="I6" s="142" t="s">
        <v>25</v>
      </c>
      <c r="J6" s="142" t="s">
        <v>25</v>
      </c>
      <c r="K6" s="142" t="s">
        <v>25</v>
      </c>
      <c r="L6" s="142" t="s">
        <v>25</v>
      </c>
      <c r="M6" s="142" t="s">
        <v>25</v>
      </c>
      <c r="N6" s="142" t="s">
        <v>25</v>
      </c>
      <c r="O6" s="142" t="s">
        <v>25</v>
      </c>
      <c r="P6" s="142" t="s">
        <v>25</v>
      </c>
      <c r="Q6" s="143"/>
      <c r="R6" s="141"/>
      <c r="S6" s="143"/>
      <c r="T6" s="141"/>
      <c r="U6" s="141">
        <f>SUM(V6:AF6)</f>
        <v>0</v>
      </c>
      <c r="V6" s="142" t="s">
        <v>25</v>
      </c>
      <c r="W6" s="142" t="s">
        <v>25</v>
      </c>
      <c r="X6" s="142" t="s">
        <v>25</v>
      </c>
      <c r="Y6" s="142" t="s">
        <v>25</v>
      </c>
      <c r="Z6" s="142" t="s">
        <v>25</v>
      </c>
      <c r="AA6" s="142" t="s">
        <v>25</v>
      </c>
      <c r="AB6" s="142" t="s">
        <v>25</v>
      </c>
      <c r="AC6" s="142" t="s">
        <v>25</v>
      </c>
      <c r="AD6" s="142" t="s">
        <v>25</v>
      </c>
      <c r="AE6" s="142" t="s">
        <v>25</v>
      </c>
      <c r="AF6" s="143"/>
      <c r="AG6" s="141"/>
      <c r="AH6" s="143"/>
    </row>
    <row r="7" spans="1:34" x14ac:dyDescent="0.3">
      <c r="A7" s="100" t="s">
        <v>27</v>
      </c>
      <c r="B7" s="1" t="str">
        <f>VLOOKUP($A7,db_emp!$A$6:$N$156,B$3,FALSE)</f>
        <v>ACCA</v>
      </c>
      <c r="C7" s="1" t="str">
        <f>VLOOKUP($A7,db_emp!$A$6:$N$156,C$3,FALSE)</f>
        <v>A.C. Camargo Cancer Center</v>
      </c>
      <c r="D7" s="3" t="str">
        <f>VLOOKUP($A7,db_emp!$A$6:$N$156,D$3,FALSE)</f>
        <v>Sim</v>
      </c>
      <c r="E7" s="3" t="str">
        <f>VLOOKUP($A7,db_emp!$A$6:$N$156,E$3,FALSE)</f>
        <v>Sim</v>
      </c>
      <c r="F7" s="3">
        <f t="shared" ref="F7:F71" si="2">SUM(G7:Q7)</f>
        <v>7</v>
      </c>
      <c r="G7" s="3">
        <v>0</v>
      </c>
      <c r="H7" s="3">
        <v>0</v>
      </c>
      <c r="I7" s="3">
        <v>1</v>
      </c>
      <c r="J7" s="3">
        <v>0</v>
      </c>
      <c r="K7" s="3">
        <v>1</v>
      </c>
      <c r="L7" s="3">
        <v>1</v>
      </c>
      <c r="M7" s="3">
        <v>1</v>
      </c>
      <c r="N7" s="3">
        <v>1</v>
      </c>
      <c r="O7" s="3">
        <v>1</v>
      </c>
      <c r="P7" s="3">
        <v>1</v>
      </c>
      <c r="Q7" s="137"/>
      <c r="R7" s="3"/>
      <c r="S7" s="137"/>
      <c r="T7" s="3">
        <v>1</v>
      </c>
      <c r="U7" s="3">
        <f t="shared" ref="U7:U71" si="3">SUM(V7:AF7)</f>
        <v>9</v>
      </c>
      <c r="V7" s="3">
        <v>0</v>
      </c>
      <c r="W7" s="3">
        <v>1</v>
      </c>
      <c r="X7" s="3">
        <v>1</v>
      </c>
      <c r="Y7" s="3">
        <v>1</v>
      </c>
      <c r="Z7" s="3">
        <v>1</v>
      </c>
      <c r="AA7" s="3">
        <v>1</v>
      </c>
      <c r="AB7" s="3">
        <v>1</v>
      </c>
      <c r="AC7" s="3">
        <v>1</v>
      </c>
      <c r="AD7" s="3">
        <v>1</v>
      </c>
      <c r="AE7" s="3">
        <v>1</v>
      </c>
      <c r="AF7" s="137"/>
      <c r="AG7" s="3"/>
      <c r="AH7" s="137"/>
    </row>
    <row r="8" spans="1:34" x14ac:dyDescent="0.3">
      <c r="A8" s="100" t="s">
        <v>33</v>
      </c>
      <c r="B8" s="1" t="str">
        <f>VLOOKUP($A8,db_emp!$A$6:$N$156,B$3,FALSE)</f>
        <v>ACHE</v>
      </c>
      <c r="C8" s="1" t="str">
        <f>VLOOKUP($A8,db_emp!$A$6:$N$156,C$3,FALSE)</f>
        <v>Aché</v>
      </c>
      <c r="D8" s="3" t="str">
        <f>VLOOKUP($A8,db_emp!$A$6:$N$156,D$3,FALSE)</f>
        <v>Sim</v>
      </c>
      <c r="E8" s="3" t="str">
        <f>VLOOKUP($A8,db_emp!$A$6:$N$156,E$3,FALSE)</f>
        <v>Sim</v>
      </c>
      <c r="F8" s="3">
        <f>SUM(G8:Q8)</f>
        <v>8</v>
      </c>
      <c r="G8" s="3">
        <v>0</v>
      </c>
      <c r="H8" s="3">
        <v>0</v>
      </c>
      <c r="I8" s="3">
        <v>1</v>
      </c>
      <c r="J8" s="3">
        <v>1</v>
      </c>
      <c r="K8" s="3">
        <v>1</v>
      </c>
      <c r="L8" s="3">
        <v>1</v>
      </c>
      <c r="M8" s="3">
        <v>1</v>
      </c>
      <c r="N8" s="3">
        <v>1</v>
      </c>
      <c r="O8" s="3">
        <v>1</v>
      </c>
      <c r="P8" s="3">
        <v>1</v>
      </c>
      <c r="Q8" s="137"/>
      <c r="R8" s="3"/>
      <c r="S8" s="137"/>
      <c r="T8" s="3">
        <v>1</v>
      </c>
      <c r="U8" s="3">
        <f t="shared" si="3"/>
        <v>10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>
        <v>1</v>
      </c>
      <c r="AE8" s="3">
        <v>1</v>
      </c>
      <c r="AF8" s="137"/>
      <c r="AG8" s="3"/>
      <c r="AH8" s="137"/>
    </row>
    <row r="9" spans="1:34" x14ac:dyDescent="0.3">
      <c r="A9" s="100" t="s">
        <v>37</v>
      </c>
      <c r="B9" s="1" t="str">
        <f>VLOOKUP($A9,db_emp!$A$6:$N$156,B$3,FALSE)</f>
        <v>ACSC</v>
      </c>
      <c r="C9" s="1" t="str">
        <f>VLOOKUP($A9,db_emp!$A$6:$N$156,C$3,FALSE)</f>
        <v>Assoc. Congreg. Santa Catarina (Hospital Santa Catarina)</v>
      </c>
      <c r="D9" s="3" t="str">
        <f>VLOOKUP($A9,db_emp!$A$6:$N$156,D$3,FALSE)</f>
        <v>Sim</v>
      </c>
      <c r="E9" s="3" t="str">
        <f>VLOOKUP($A9,db_emp!$A$6:$N$156,E$3,FALSE)</f>
        <v>Sim</v>
      </c>
      <c r="F9" s="3">
        <f t="shared" si="2"/>
        <v>7</v>
      </c>
      <c r="G9" s="3">
        <v>0</v>
      </c>
      <c r="H9" s="3">
        <v>0</v>
      </c>
      <c r="I9" s="3">
        <v>0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v>1</v>
      </c>
      <c r="Q9" s="137"/>
      <c r="R9" s="3"/>
      <c r="S9" s="137"/>
      <c r="T9" s="3">
        <v>1</v>
      </c>
      <c r="U9" s="3">
        <f t="shared" si="3"/>
        <v>7</v>
      </c>
      <c r="V9" s="3">
        <v>0</v>
      </c>
      <c r="W9" s="3">
        <v>0</v>
      </c>
      <c r="X9" s="3">
        <v>0</v>
      </c>
      <c r="Y9" s="3">
        <v>1</v>
      </c>
      <c r="Z9" s="3">
        <v>1</v>
      </c>
      <c r="AA9" s="3">
        <v>1</v>
      </c>
      <c r="AB9" s="3">
        <v>1</v>
      </c>
      <c r="AC9" s="3">
        <v>1</v>
      </c>
      <c r="AD9" s="3">
        <v>1</v>
      </c>
      <c r="AE9" s="3">
        <v>1</v>
      </c>
      <c r="AF9" s="137"/>
      <c r="AG9" s="3"/>
      <c r="AH9" s="137"/>
    </row>
    <row r="10" spans="1:34" x14ac:dyDescent="0.3">
      <c r="A10" s="100" t="s">
        <v>41</v>
      </c>
      <c r="B10" s="1" t="str">
        <f>VLOOKUP($A10,db_emp!$A$6:$N$156,B$3,FALSE)</f>
        <v>ALLI</v>
      </c>
      <c r="C10" s="1" t="str">
        <f>VLOOKUP($A10,db_emp!$A$6:$N$156,C$3,FALSE)</f>
        <v>Alliança</v>
      </c>
      <c r="D10" s="3" t="str">
        <f>VLOOKUP($A10,db_emp!$A$6:$N$156,D$3,FALSE)</f>
        <v>Sim</v>
      </c>
      <c r="E10" s="3" t="str">
        <f>VLOOKUP($A10,db_emp!$A$6:$N$156,E$3,FALSE)</f>
        <v>Sim</v>
      </c>
      <c r="F10" s="3">
        <f t="shared" si="2"/>
        <v>10</v>
      </c>
      <c r="G10" s="3">
        <v>1</v>
      </c>
      <c r="H10" s="3">
        <v>1</v>
      </c>
      <c r="I10" s="3">
        <v>1</v>
      </c>
      <c r="J10" s="3">
        <v>1</v>
      </c>
      <c r="K10" s="3">
        <v>1</v>
      </c>
      <c r="L10" s="3">
        <v>1</v>
      </c>
      <c r="M10" s="3">
        <v>1</v>
      </c>
      <c r="N10" s="3">
        <v>1</v>
      </c>
      <c r="O10" s="3">
        <v>1</v>
      </c>
      <c r="P10" s="3">
        <v>1</v>
      </c>
      <c r="Q10" s="137"/>
      <c r="R10" s="3"/>
      <c r="S10" s="137"/>
      <c r="T10" s="3">
        <v>1</v>
      </c>
      <c r="U10" s="3">
        <f t="shared" si="3"/>
        <v>10</v>
      </c>
      <c r="V10" s="3">
        <v>1</v>
      </c>
      <c r="W10" s="3">
        <v>1</v>
      </c>
      <c r="X10" s="3">
        <v>1</v>
      </c>
      <c r="Y10" s="3">
        <v>1</v>
      </c>
      <c r="Z10" s="3">
        <v>1</v>
      </c>
      <c r="AA10" s="3">
        <v>1</v>
      </c>
      <c r="AB10" s="3">
        <v>1</v>
      </c>
      <c r="AC10" s="3">
        <v>1</v>
      </c>
      <c r="AD10" s="3">
        <v>1</v>
      </c>
      <c r="AE10" s="3">
        <v>1</v>
      </c>
      <c r="AF10" s="137"/>
      <c r="AG10" s="3"/>
      <c r="AH10" s="137"/>
    </row>
    <row r="11" spans="1:34" x14ac:dyDescent="0.3">
      <c r="A11" s="100" t="s">
        <v>46</v>
      </c>
      <c r="B11" s="1" t="str">
        <f>VLOOKUP($A11,db_emp!$A$6:$N$156,B$3,FALSE)</f>
        <v>AMIN</v>
      </c>
      <c r="C11" s="1" t="str">
        <f>VLOOKUP($A11,db_emp!$A$6:$N$156,C$3,FALSE)</f>
        <v>Amil</v>
      </c>
      <c r="D11" s="3" t="str">
        <f>VLOOKUP($A11,db_emp!$A$6:$N$156,D$3,FALSE)</f>
        <v>Sim</v>
      </c>
      <c r="E11" s="3" t="str">
        <f>VLOOKUP($A11,db_emp!$A$6:$N$156,E$3,FALSE)</f>
        <v>Sim</v>
      </c>
      <c r="F11" s="3">
        <f t="shared" si="2"/>
        <v>9</v>
      </c>
      <c r="G11" s="3">
        <v>1</v>
      </c>
      <c r="H11" s="3">
        <v>1</v>
      </c>
      <c r="I11" s="3">
        <v>1</v>
      </c>
      <c r="J11" s="3">
        <v>0</v>
      </c>
      <c r="K11" s="3">
        <v>1</v>
      </c>
      <c r="L11" s="3">
        <v>1</v>
      </c>
      <c r="M11" s="3">
        <v>1</v>
      </c>
      <c r="N11" s="3">
        <v>1</v>
      </c>
      <c r="O11" s="3">
        <v>1</v>
      </c>
      <c r="P11" s="3">
        <v>1</v>
      </c>
      <c r="Q11" s="137"/>
      <c r="R11" s="3"/>
      <c r="S11" s="137"/>
      <c r="T11" s="3">
        <v>0</v>
      </c>
      <c r="U11" s="3">
        <f t="shared" si="3"/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137"/>
      <c r="AG11" s="3"/>
      <c r="AH11" s="137"/>
    </row>
    <row r="12" spans="1:34" x14ac:dyDescent="0.3">
      <c r="A12" s="100" t="s">
        <v>51</v>
      </c>
      <c r="B12" s="1" t="str">
        <f>VLOOKUP($A12,db_emp!$A$6:$N$156,B$3,FALSE)</f>
        <v>APSE</v>
      </c>
      <c r="C12" s="1" t="str">
        <f>VLOOKUP($A12,db_emp!$A$6:$N$156,C$3,FALSE)</f>
        <v>Apsen</v>
      </c>
      <c r="D12" s="3" t="str">
        <f>VLOOKUP($A12,db_emp!$A$6:$N$156,D$3,FALSE)</f>
        <v>Sim</v>
      </c>
      <c r="E12" s="3" t="str">
        <f>VLOOKUP($A12,db_emp!$A$6:$N$156,E$3,FALSE)</f>
        <v>Sim</v>
      </c>
      <c r="F12" s="3">
        <f t="shared" si="2"/>
        <v>10</v>
      </c>
      <c r="G12" s="3">
        <v>1</v>
      </c>
      <c r="H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>
        <v>1</v>
      </c>
      <c r="O12" s="3">
        <v>1</v>
      </c>
      <c r="P12" s="3">
        <v>1</v>
      </c>
      <c r="Q12" s="137"/>
      <c r="R12" s="3"/>
      <c r="S12" s="137"/>
      <c r="T12" s="3">
        <v>0</v>
      </c>
      <c r="U12" s="3">
        <f t="shared" si="3"/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137"/>
      <c r="AG12" s="3"/>
      <c r="AH12" s="137"/>
    </row>
    <row r="13" spans="1:34" x14ac:dyDescent="0.3">
      <c r="A13" s="100" t="s">
        <v>55</v>
      </c>
      <c r="B13" s="1" t="str">
        <f>VLOOKUP($A13,db_emp!$A$6:$N$156,B$3,FALSE)</f>
        <v>ARAU</v>
      </c>
      <c r="C13" s="1" t="str">
        <f>VLOOKUP($A13,db_emp!$A$6:$N$156,C$3,FALSE)</f>
        <v>Araújo</v>
      </c>
      <c r="D13" s="3" t="str">
        <f>VLOOKUP($A13,db_emp!$A$6:$N$156,D$3,FALSE)</f>
        <v>Sim</v>
      </c>
      <c r="E13" s="3" t="str">
        <f>VLOOKUP($A13,db_emp!$A$6:$N$156,E$3,FALSE)</f>
        <v>Sim</v>
      </c>
      <c r="F13" s="3">
        <f t="shared" si="2"/>
        <v>6</v>
      </c>
      <c r="G13" s="3">
        <v>0</v>
      </c>
      <c r="H13" s="3">
        <v>1</v>
      </c>
      <c r="I13" s="3">
        <v>0</v>
      </c>
      <c r="J13" s="3">
        <v>1</v>
      </c>
      <c r="K13" s="3">
        <v>0</v>
      </c>
      <c r="L13" s="3">
        <v>0</v>
      </c>
      <c r="M13" s="3">
        <v>1</v>
      </c>
      <c r="N13" s="3">
        <v>1</v>
      </c>
      <c r="O13" s="3">
        <v>1</v>
      </c>
      <c r="P13" s="3">
        <v>1</v>
      </c>
      <c r="Q13" s="137"/>
      <c r="R13" s="3"/>
      <c r="S13" s="137"/>
      <c r="T13" s="3">
        <v>0</v>
      </c>
      <c r="U13" s="3">
        <f t="shared" si="3"/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  <c r="AC13" s="3">
        <v>0</v>
      </c>
      <c r="AD13" s="3">
        <v>0</v>
      </c>
      <c r="AE13" s="3">
        <v>0</v>
      </c>
      <c r="AF13" s="137"/>
      <c r="AG13" s="3"/>
      <c r="AH13" s="137"/>
    </row>
    <row r="14" spans="1:34" x14ac:dyDescent="0.3">
      <c r="A14" s="100" t="s">
        <v>60</v>
      </c>
      <c r="B14" s="1" t="str">
        <f>VLOOKUP($A14,db_emp!$A$6:$N$156,B$3,FALSE)</f>
        <v>ASSI</v>
      </c>
      <c r="C14" s="1" t="str">
        <f>VLOOKUP($A14,db_emp!$A$6:$N$156,C$3,FALSE)</f>
        <v>Assim Saúde</v>
      </c>
      <c r="D14" s="3" t="str">
        <f>VLOOKUP($A14,db_emp!$A$6:$N$156,D$3,FALSE)</f>
        <v>Sim</v>
      </c>
      <c r="E14" s="3" t="str">
        <f>VLOOKUP($A14,db_emp!$A$6:$N$156,E$3,FALSE)</f>
        <v>Sim</v>
      </c>
      <c r="F14" s="3">
        <f t="shared" si="2"/>
        <v>7</v>
      </c>
      <c r="G14" s="3">
        <v>0</v>
      </c>
      <c r="H14" s="3">
        <v>0</v>
      </c>
      <c r="I14" s="3">
        <v>0</v>
      </c>
      <c r="J14" s="3">
        <v>1</v>
      </c>
      <c r="K14" s="3">
        <v>1</v>
      </c>
      <c r="L14" s="3">
        <v>1</v>
      </c>
      <c r="M14" s="3">
        <v>1</v>
      </c>
      <c r="N14" s="3">
        <v>1</v>
      </c>
      <c r="O14" s="3">
        <v>1</v>
      </c>
      <c r="P14" s="3">
        <v>1</v>
      </c>
      <c r="Q14" s="137"/>
      <c r="R14" s="3"/>
      <c r="S14" s="137"/>
      <c r="T14" s="3">
        <v>0</v>
      </c>
      <c r="U14" s="3">
        <f t="shared" si="3"/>
        <v>0</v>
      </c>
      <c r="V14" s="3">
        <v>0</v>
      </c>
      <c r="W14" s="3">
        <v>0</v>
      </c>
      <c r="X14" s="3">
        <v>0</v>
      </c>
      <c r="Y14" s="2">
        <v>0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  <c r="AE14" s="3">
        <v>0</v>
      </c>
      <c r="AF14" s="137"/>
      <c r="AG14" s="3"/>
      <c r="AH14" s="137"/>
    </row>
    <row r="15" spans="1:34" x14ac:dyDescent="0.3">
      <c r="A15" s="100" t="s">
        <v>64</v>
      </c>
      <c r="B15" s="1" t="str">
        <f>VLOOKUP($A15,db_emp!$A$6:$N$156,B$3,FALSE)</f>
        <v>ASZE</v>
      </c>
      <c r="C15" s="1" t="str">
        <f>VLOOKUP($A15,db_emp!$A$6:$N$156,C$3,FALSE)</f>
        <v>AstraZeneca</v>
      </c>
      <c r="D15" s="3" t="str">
        <f>VLOOKUP($A15,db_emp!$A$6:$N$156,D$3,FALSE)</f>
        <v>Sim</v>
      </c>
      <c r="E15" s="3" t="str">
        <f>VLOOKUP($A15,db_emp!$A$6:$N$156,E$3,FALSE)</f>
        <v>Sim</v>
      </c>
      <c r="F15" s="3">
        <f t="shared" si="2"/>
        <v>6</v>
      </c>
      <c r="G15" s="3">
        <v>0</v>
      </c>
      <c r="H15" s="3">
        <v>0</v>
      </c>
      <c r="I15" s="3">
        <v>1</v>
      </c>
      <c r="J15" s="3">
        <v>1</v>
      </c>
      <c r="K15" s="3">
        <v>1</v>
      </c>
      <c r="L15" s="3">
        <v>1</v>
      </c>
      <c r="M15" s="3">
        <v>1</v>
      </c>
      <c r="N15" s="3">
        <v>1</v>
      </c>
      <c r="O15" s="3">
        <v>0</v>
      </c>
      <c r="P15" s="3">
        <v>0</v>
      </c>
      <c r="Q15" s="137"/>
      <c r="R15" s="3"/>
      <c r="S15" s="137"/>
      <c r="T15" s="3">
        <v>0</v>
      </c>
      <c r="U15" s="3">
        <f t="shared" si="3"/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  <c r="AF15" s="137"/>
      <c r="AG15" s="3"/>
      <c r="AH15" s="137"/>
    </row>
    <row r="16" spans="1:34" x14ac:dyDescent="0.3">
      <c r="A16" s="100" t="s">
        <v>68</v>
      </c>
      <c r="B16" s="1" t="str">
        <f>VLOOKUP($A16,db_emp!$A$6:$N$156,B$3,FALSE)</f>
        <v>ATHE</v>
      </c>
      <c r="C16" s="1" t="str">
        <f>VLOOKUP($A16,db_emp!$A$6:$N$156,C$3,FALSE)</f>
        <v>Athena Saúde</v>
      </c>
      <c r="D16" s="3" t="str">
        <f>VLOOKUP($A16,db_emp!$A$6:$N$156,D$3,FALSE)</f>
        <v>Sim</v>
      </c>
      <c r="E16" s="3" t="str">
        <f>VLOOKUP($A16,db_emp!$A$6:$N$156,E$3,FALSE)</f>
        <v>Sim</v>
      </c>
      <c r="F16" s="3">
        <f t="shared" si="2"/>
        <v>4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1</v>
      </c>
      <c r="N16" s="3">
        <v>1</v>
      </c>
      <c r="O16" s="3">
        <v>1</v>
      </c>
      <c r="P16" s="3">
        <v>1</v>
      </c>
      <c r="Q16" s="137"/>
      <c r="R16" s="3"/>
      <c r="S16" s="137"/>
      <c r="T16" s="3">
        <v>1</v>
      </c>
      <c r="U16" s="3">
        <f t="shared" si="3"/>
        <v>4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1</v>
      </c>
      <c r="AC16" s="3">
        <v>1</v>
      </c>
      <c r="AD16" s="3">
        <v>1</v>
      </c>
      <c r="AE16" s="3">
        <v>1</v>
      </c>
      <c r="AF16" s="137"/>
      <c r="AG16" s="3"/>
      <c r="AH16" s="137"/>
    </row>
    <row r="17" spans="1:34" x14ac:dyDescent="0.3">
      <c r="A17" s="100" t="s">
        <v>72</v>
      </c>
      <c r="B17" s="1" t="str">
        <f>VLOOKUP($A17,db_emp!$A$6:$N$156,B$3,FALSE)</f>
        <v>BAYE</v>
      </c>
      <c r="C17" s="1" t="str">
        <f>VLOOKUP($A17,db_emp!$A$6:$N$156,C$3,FALSE)</f>
        <v>Bayer Pharma</v>
      </c>
      <c r="D17" s="3" t="str">
        <f>VLOOKUP($A17,db_emp!$A$6:$N$156,D$3,FALSE)</f>
        <v>Sim</v>
      </c>
      <c r="E17" s="3" t="str">
        <f>VLOOKUP($A17,db_emp!$A$6:$N$156,E$3,FALSE)</f>
        <v>Sim</v>
      </c>
      <c r="F17" s="3">
        <f t="shared" si="2"/>
        <v>10</v>
      </c>
      <c r="G17" s="3">
        <v>1</v>
      </c>
      <c r="H17" s="3">
        <v>1</v>
      </c>
      <c r="I17" s="3">
        <v>1</v>
      </c>
      <c r="J17" s="3">
        <v>1</v>
      </c>
      <c r="K17" s="3">
        <v>1</v>
      </c>
      <c r="L17" s="3">
        <v>1</v>
      </c>
      <c r="M17" s="3">
        <v>1</v>
      </c>
      <c r="N17" s="3">
        <v>1</v>
      </c>
      <c r="O17" s="3">
        <v>1</v>
      </c>
      <c r="P17" s="3">
        <v>1</v>
      </c>
      <c r="Q17" s="137"/>
      <c r="R17" s="3"/>
      <c r="S17" s="137"/>
      <c r="T17" s="3">
        <v>0</v>
      </c>
      <c r="U17" s="3">
        <f t="shared" si="3"/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137"/>
      <c r="AG17" s="3"/>
      <c r="AH17" s="137"/>
    </row>
    <row r="18" spans="1:34" x14ac:dyDescent="0.3">
      <c r="A18" s="100" t="s">
        <v>76</v>
      </c>
      <c r="B18" s="1" t="str">
        <f>VLOOKUP($A18,db_emp!$A$6:$N$156,B$3,FALSE)</f>
        <v>BBRA</v>
      </c>
      <c r="C18" s="1" t="str">
        <f>VLOOKUP($A18,db_emp!$A$6:$N$156,C$3,FALSE)</f>
        <v>B. Braun</v>
      </c>
      <c r="D18" s="3" t="str">
        <f>VLOOKUP($A18,db_emp!$A$6:$N$156,D$3,FALSE)</f>
        <v>Sim</v>
      </c>
      <c r="E18" s="3" t="str">
        <f>VLOOKUP($A18,db_emp!$A$6:$N$156,E$3,FALSE)</f>
        <v>NÃO</v>
      </c>
      <c r="F18" s="141">
        <f>SUM(G18:Q18)</f>
        <v>0</v>
      </c>
      <c r="G18" s="142" t="s">
        <v>25</v>
      </c>
      <c r="H18" s="142" t="s">
        <v>25</v>
      </c>
      <c r="I18" s="142" t="s">
        <v>25</v>
      </c>
      <c r="J18" s="142" t="s">
        <v>25</v>
      </c>
      <c r="K18" s="142" t="s">
        <v>25</v>
      </c>
      <c r="L18" s="142" t="s">
        <v>25</v>
      </c>
      <c r="M18" s="142" t="s">
        <v>25</v>
      </c>
      <c r="N18" s="142" t="s">
        <v>25</v>
      </c>
      <c r="O18" s="142" t="s">
        <v>25</v>
      </c>
      <c r="P18" s="142" t="s">
        <v>25</v>
      </c>
      <c r="Q18" s="143"/>
      <c r="R18" s="141"/>
      <c r="S18" s="143"/>
      <c r="T18" s="141"/>
      <c r="U18" s="141">
        <f>SUM(V18:AF18)</f>
        <v>0</v>
      </c>
      <c r="V18" s="142" t="s">
        <v>25</v>
      </c>
      <c r="W18" s="142" t="s">
        <v>25</v>
      </c>
      <c r="X18" s="142" t="s">
        <v>25</v>
      </c>
      <c r="Y18" s="142" t="s">
        <v>25</v>
      </c>
      <c r="Z18" s="142" t="s">
        <v>25</v>
      </c>
      <c r="AA18" s="142" t="s">
        <v>25</v>
      </c>
      <c r="AB18" s="142" t="s">
        <v>25</v>
      </c>
      <c r="AC18" s="142" t="s">
        <v>25</v>
      </c>
      <c r="AD18" s="142" t="s">
        <v>25</v>
      </c>
      <c r="AE18" s="142" t="s">
        <v>25</v>
      </c>
      <c r="AF18" s="143"/>
      <c r="AG18" s="141"/>
      <c r="AH18" s="143"/>
    </row>
    <row r="19" spans="1:34" x14ac:dyDescent="0.3">
      <c r="A19" s="100" t="s">
        <v>80</v>
      </c>
      <c r="B19" s="1" t="str">
        <f>VLOOKUP($A19,db_emp!$A$6:$N$156,B$3,FALSE)</f>
        <v>BEPO</v>
      </c>
      <c r="C19" s="1" t="str">
        <f>VLOOKUP($A19,db_emp!$A$6:$N$156,C$3,FALSE)</f>
        <v>BP - Beneficência Portuguesa de São Paulo</v>
      </c>
      <c r="D19" s="3" t="str">
        <f>VLOOKUP($A19,db_emp!$A$6:$N$156,D$3,FALSE)</f>
        <v>Sim</v>
      </c>
      <c r="E19" s="3" t="str">
        <f>VLOOKUP($A19,db_emp!$A$6:$N$156,E$3,FALSE)</f>
        <v>Sim</v>
      </c>
      <c r="F19" s="3">
        <f t="shared" si="2"/>
        <v>9</v>
      </c>
      <c r="G19" s="3">
        <v>0</v>
      </c>
      <c r="H19" s="3">
        <v>1</v>
      </c>
      <c r="I19" s="3">
        <v>1</v>
      </c>
      <c r="J19" s="3">
        <v>1</v>
      </c>
      <c r="K19" s="3">
        <v>1</v>
      </c>
      <c r="L19" s="3">
        <v>1</v>
      </c>
      <c r="M19" s="3">
        <v>1</v>
      </c>
      <c r="N19" s="3">
        <v>1</v>
      </c>
      <c r="O19" s="3">
        <v>1</v>
      </c>
      <c r="P19" s="3">
        <v>1</v>
      </c>
      <c r="Q19" s="137"/>
      <c r="R19" s="3"/>
      <c r="S19" s="137"/>
      <c r="T19" s="3">
        <v>0</v>
      </c>
      <c r="U19" s="3">
        <f t="shared" si="3"/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137"/>
      <c r="AG19" s="3"/>
      <c r="AH19" s="137"/>
    </row>
    <row r="20" spans="1:34" x14ac:dyDescent="0.3">
      <c r="A20" s="100" t="s">
        <v>84</v>
      </c>
      <c r="B20" s="1" t="str">
        <f>VLOOKUP($A20,db_emp!$A$6:$N$156,B$3,FALSE)</f>
        <v>BIOL</v>
      </c>
      <c r="C20" s="1" t="str">
        <f>VLOOKUP($A20,db_emp!$A$6:$N$156,C$3,FALSE)</f>
        <v>Biolab-Sanus Farma</v>
      </c>
      <c r="D20" s="3" t="str">
        <f>VLOOKUP($A20,db_emp!$A$6:$N$156,D$3,FALSE)</f>
        <v>Sim</v>
      </c>
      <c r="E20" s="3" t="str">
        <f>VLOOKUP($A20,db_emp!$A$6:$N$156,E$3,FALSE)</f>
        <v>NÃO</v>
      </c>
      <c r="F20" s="141">
        <f>SUM(G20:Q20)</f>
        <v>0</v>
      </c>
      <c r="G20" s="142" t="s">
        <v>25</v>
      </c>
      <c r="H20" s="142" t="s">
        <v>25</v>
      </c>
      <c r="I20" s="142" t="s">
        <v>25</v>
      </c>
      <c r="J20" s="142" t="s">
        <v>25</v>
      </c>
      <c r="K20" s="142" t="s">
        <v>25</v>
      </c>
      <c r="L20" s="142" t="s">
        <v>25</v>
      </c>
      <c r="M20" s="142" t="s">
        <v>25</v>
      </c>
      <c r="N20" s="142" t="s">
        <v>25</v>
      </c>
      <c r="O20" s="142" t="s">
        <v>25</v>
      </c>
      <c r="P20" s="142" t="s">
        <v>25</v>
      </c>
      <c r="Q20" s="143"/>
      <c r="R20" s="141"/>
      <c r="S20" s="143"/>
      <c r="T20" s="141"/>
      <c r="U20" s="141">
        <f>SUM(V20:AF20)</f>
        <v>0</v>
      </c>
      <c r="V20" s="142" t="s">
        <v>25</v>
      </c>
      <c r="W20" s="142" t="s">
        <v>25</v>
      </c>
      <c r="X20" s="142" t="s">
        <v>25</v>
      </c>
      <c r="Y20" s="142" t="s">
        <v>25</v>
      </c>
      <c r="Z20" s="142" t="s">
        <v>25</v>
      </c>
      <c r="AA20" s="142" t="s">
        <v>25</v>
      </c>
      <c r="AB20" s="142" t="s">
        <v>25</v>
      </c>
      <c r="AC20" s="142" t="s">
        <v>25</v>
      </c>
      <c r="AD20" s="142" t="s">
        <v>25</v>
      </c>
      <c r="AE20" s="142" t="s">
        <v>25</v>
      </c>
      <c r="AF20" s="143"/>
      <c r="AG20" s="141"/>
      <c r="AH20" s="143"/>
    </row>
    <row r="21" spans="1:34" x14ac:dyDescent="0.3">
      <c r="A21" s="100" t="s">
        <v>88</v>
      </c>
      <c r="B21" s="1" t="str">
        <f>VLOOKUP($A21,db_emp!$A$6:$N$156,B$3,FALSE)</f>
        <v>BLAU</v>
      </c>
      <c r="C21" s="1" t="str">
        <f>VLOOKUP($A21,db_emp!$A$6:$N$156,C$3,FALSE)</f>
        <v>Blau</v>
      </c>
      <c r="D21" s="3" t="str">
        <f>VLOOKUP($A21,db_emp!$A$6:$N$156,D$3,FALSE)</f>
        <v>Sim</v>
      </c>
      <c r="E21" s="3" t="str">
        <f>VLOOKUP($A21,db_emp!$A$6:$N$156,E$3,FALSE)</f>
        <v>Sim</v>
      </c>
      <c r="F21" s="3">
        <f t="shared" si="2"/>
        <v>8</v>
      </c>
      <c r="G21" s="3">
        <v>0</v>
      </c>
      <c r="H21" s="3">
        <v>0</v>
      </c>
      <c r="I21" s="3">
        <v>1</v>
      </c>
      <c r="J21" s="3">
        <v>1</v>
      </c>
      <c r="K21" s="3">
        <v>1</v>
      </c>
      <c r="L21" s="3">
        <v>1</v>
      </c>
      <c r="M21" s="3">
        <v>1</v>
      </c>
      <c r="N21" s="3">
        <v>1</v>
      </c>
      <c r="O21" s="3">
        <v>1</v>
      </c>
      <c r="P21" s="3">
        <v>1</v>
      </c>
      <c r="Q21" s="137"/>
      <c r="R21" s="3"/>
      <c r="S21" s="137"/>
      <c r="T21" s="3">
        <v>1</v>
      </c>
      <c r="U21" s="3">
        <f t="shared" si="3"/>
        <v>10</v>
      </c>
      <c r="V21" s="3">
        <v>1</v>
      </c>
      <c r="W21" s="3">
        <v>1</v>
      </c>
      <c r="X21" s="3">
        <v>1</v>
      </c>
      <c r="Y21" s="146">
        <v>1</v>
      </c>
      <c r="Z21" s="3">
        <v>1</v>
      </c>
      <c r="AA21" s="3">
        <v>1</v>
      </c>
      <c r="AB21" s="3">
        <v>1</v>
      </c>
      <c r="AC21" s="3">
        <v>1</v>
      </c>
      <c r="AD21" s="3">
        <v>1</v>
      </c>
      <c r="AE21" s="3">
        <v>1</v>
      </c>
      <c r="AF21" s="137"/>
      <c r="AG21" s="3"/>
      <c r="AH21" s="137"/>
    </row>
    <row r="22" spans="1:34" x14ac:dyDescent="0.3">
      <c r="A22" s="100" t="s">
        <v>92</v>
      </c>
      <c r="B22" s="1" t="str">
        <f>VLOOKUP($A22,db_emp!$A$6:$N$156,B$3,FALSE)</f>
        <v>BOEH</v>
      </c>
      <c r="C22" s="1" t="str">
        <f>VLOOKUP($A22,db_emp!$A$6:$N$156,C$3,FALSE)</f>
        <v>Boehringer Ingelhein</v>
      </c>
      <c r="D22" s="3" t="str">
        <f>VLOOKUP($A22,db_emp!$A$6:$N$156,D$3,FALSE)</f>
        <v>Sim</v>
      </c>
      <c r="E22" s="3" t="str">
        <f>VLOOKUP($A22,db_emp!$A$6:$N$156,E$3,FALSE)</f>
        <v>NÃO</v>
      </c>
      <c r="F22" s="141">
        <f>SUM(G22:Q22)</f>
        <v>0</v>
      </c>
      <c r="G22" s="142" t="s">
        <v>25</v>
      </c>
      <c r="H22" s="142" t="s">
        <v>25</v>
      </c>
      <c r="I22" s="142" t="s">
        <v>25</v>
      </c>
      <c r="J22" s="142" t="s">
        <v>25</v>
      </c>
      <c r="K22" s="142" t="s">
        <v>25</v>
      </c>
      <c r="L22" s="142" t="s">
        <v>25</v>
      </c>
      <c r="M22" s="142" t="s">
        <v>25</v>
      </c>
      <c r="N22" s="142" t="s">
        <v>25</v>
      </c>
      <c r="O22" s="142" t="s">
        <v>25</v>
      </c>
      <c r="P22" s="142" t="s">
        <v>25</v>
      </c>
      <c r="Q22" s="143"/>
      <c r="R22" s="141"/>
      <c r="S22" s="143"/>
      <c r="T22" s="141"/>
      <c r="U22" s="141">
        <f>SUM(V22:AF22)</f>
        <v>0</v>
      </c>
      <c r="V22" s="142" t="s">
        <v>25</v>
      </c>
      <c r="W22" s="142" t="s">
        <v>25</v>
      </c>
      <c r="X22" s="142" t="s">
        <v>25</v>
      </c>
      <c r="Y22" s="142" t="s">
        <v>25</v>
      </c>
      <c r="Z22" s="142" t="s">
        <v>25</v>
      </c>
      <c r="AA22" s="142" t="s">
        <v>25</v>
      </c>
      <c r="AB22" s="142" t="s">
        <v>25</v>
      </c>
      <c r="AC22" s="142" t="s">
        <v>25</v>
      </c>
      <c r="AD22" s="142" t="s">
        <v>25</v>
      </c>
      <c r="AE22" s="142" t="s">
        <v>25</v>
      </c>
      <c r="AF22" s="143"/>
      <c r="AG22" s="141"/>
      <c r="AH22" s="143"/>
    </row>
    <row r="23" spans="1:34" x14ac:dyDescent="0.3">
      <c r="A23" s="100" t="s">
        <v>96</v>
      </c>
      <c r="B23" s="1" t="str">
        <f>VLOOKUP($A23,db_emp!$A$6:$N$156,B$3,FALSE)</f>
        <v>BUTA</v>
      </c>
      <c r="C23" s="1" t="str">
        <f>VLOOKUP($A23,db_emp!$A$6:$N$156,C$3,FALSE)</f>
        <v>Fundação Butantan</v>
      </c>
      <c r="D23" s="3" t="str">
        <f>VLOOKUP($A23,db_emp!$A$6:$N$156,D$3,FALSE)</f>
        <v>Sim</v>
      </c>
      <c r="E23" s="3" t="str">
        <f>VLOOKUP($A23,db_emp!$A$6:$N$156,E$3,FALSE)</f>
        <v>Sim</v>
      </c>
      <c r="F23" s="3">
        <f t="shared" ref="F23" si="4">SUM(G23:Q23)</f>
        <v>10</v>
      </c>
      <c r="G23" s="3">
        <v>1</v>
      </c>
      <c r="H23" s="3">
        <v>1</v>
      </c>
      <c r="I23" s="3">
        <v>1</v>
      </c>
      <c r="J23" s="3">
        <v>1</v>
      </c>
      <c r="K23" s="3">
        <v>1</v>
      </c>
      <c r="L23" s="3">
        <v>1</v>
      </c>
      <c r="M23" s="3">
        <v>1</v>
      </c>
      <c r="N23" s="3">
        <v>1</v>
      </c>
      <c r="O23" s="3">
        <v>1</v>
      </c>
      <c r="P23" s="3">
        <v>1</v>
      </c>
      <c r="Q23" s="137"/>
      <c r="R23" s="3"/>
      <c r="S23" s="137"/>
      <c r="T23" s="3">
        <v>0</v>
      </c>
      <c r="U23" s="3">
        <f t="shared" ref="U23" si="5">SUM(V23:AF23)</f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137"/>
      <c r="AG23" s="3"/>
      <c r="AH23" s="137"/>
    </row>
    <row r="24" spans="1:34" x14ac:dyDescent="0.3">
      <c r="A24" s="100" t="s">
        <v>99</v>
      </c>
      <c r="B24" s="1" t="str">
        <f>VLOOKUP($A24,db_emp!$A$6:$N$156,B$3,FALSE)</f>
        <v>BRIS</v>
      </c>
      <c r="C24" s="1" t="str">
        <f>VLOOKUP($A24,db_emp!$A$6:$N$156,C$3,FALSE)</f>
        <v>Bristol-Myers Squibb</v>
      </c>
      <c r="D24" s="3" t="str">
        <f>VLOOKUP($A24,db_emp!$A$6:$N$156,D$3,FALSE)</f>
        <v>Sim</v>
      </c>
      <c r="E24" s="3" t="str">
        <f>VLOOKUP($A24,db_emp!$A$6:$N$156,E$3,FALSE)</f>
        <v>Sim</v>
      </c>
      <c r="F24" s="3">
        <f t="shared" si="2"/>
        <v>8</v>
      </c>
      <c r="G24" s="3">
        <v>1</v>
      </c>
      <c r="H24" s="3">
        <v>1</v>
      </c>
      <c r="I24" s="3">
        <v>1</v>
      </c>
      <c r="J24" s="3">
        <v>1</v>
      </c>
      <c r="K24" s="3">
        <v>1</v>
      </c>
      <c r="L24" s="3">
        <v>1</v>
      </c>
      <c r="M24" s="3">
        <v>1</v>
      </c>
      <c r="N24" s="3">
        <v>0</v>
      </c>
      <c r="O24" s="3">
        <v>0</v>
      </c>
      <c r="P24" s="3">
        <v>1</v>
      </c>
      <c r="Q24" s="137"/>
      <c r="R24" s="3"/>
      <c r="S24" s="137"/>
      <c r="T24" s="5">
        <v>0</v>
      </c>
      <c r="U24" s="3">
        <f t="shared" si="3"/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  <c r="AE24" s="3">
        <v>0</v>
      </c>
      <c r="AF24" s="137"/>
      <c r="AG24" s="3"/>
      <c r="AH24" s="137"/>
    </row>
    <row r="25" spans="1:34" x14ac:dyDescent="0.3">
      <c r="A25" s="100" t="s">
        <v>103</v>
      </c>
      <c r="B25" s="1" t="str">
        <f>VLOOKUP($A25,db_emp!$A$6:$N$156,B$3,FALSE)</f>
        <v>EBSE</v>
      </c>
      <c r="C25" s="1" t="str">
        <f>VLOOKUP($A25,db_emp!$A$6:$N$156,C$3,FALSE)</f>
        <v>EBSERH</v>
      </c>
      <c r="D25" s="3" t="str">
        <f>VLOOKUP($A25,db_emp!$A$6:$N$156,D$3,FALSE)</f>
        <v>Sim</v>
      </c>
      <c r="E25" s="3" t="str">
        <f>VLOOKUP($A25,db_emp!$A$6:$N$156,E$3,FALSE)</f>
        <v>Sim</v>
      </c>
      <c r="F25" s="3">
        <f t="shared" si="2"/>
        <v>10</v>
      </c>
      <c r="G25" s="3">
        <v>1</v>
      </c>
      <c r="H25" s="3">
        <v>1</v>
      </c>
      <c r="I25" s="3">
        <v>1</v>
      </c>
      <c r="J25" s="3">
        <v>1</v>
      </c>
      <c r="K25" s="3">
        <v>1</v>
      </c>
      <c r="L25" s="3">
        <v>1</v>
      </c>
      <c r="M25" s="3">
        <v>1</v>
      </c>
      <c r="N25" s="3">
        <v>1</v>
      </c>
      <c r="O25" s="3">
        <v>1</v>
      </c>
      <c r="P25" s="3">
        <v>1</v>
      </c>
      <c r="Q25" s="137"/>
      <c r="R25" s="3"/>
      <c r="S25" s="137"/>
      <c r="T25" s="3">
        <v>1</v>
      </c>
      <c r="U25" s="3">
        <f t="shared" si="3"/>
        <v>10</v>
      </c>
      <c r="V25" s="3">
        <v>1</v>
      </c>
      <c r="W25" s="3">
        <v>1</v>
      </c>
      <c r="X25" s="3">
        <v>1</v>
      </c>
      <c r="Y25" s="3">
        <v>1</v>
      </c>
      <c r="Z25" s="3">
        <v>1</v>
      </c>
      <c r="AA25" s="3">
        <v>1</v>
      </c>
      <c r="AB25" s="3">
        <v>1</v>
      </c>
      <c r="AC25" s="3">
        <v>1</v>
      </c>
      <c r="AD25" s="3">
        <v>1</v>
      </c>
      <c r="AE25" s="3">
        <v>1</v>
      </c>
      <c r="AF25" s="137"/>
      <c r="AG25" s="3"/>
      <c r="AH25" s="137"/>
    </row>
    <row r="26" spans="1:34" x14ac:dyDescent="0.3">
      <c r="A26" s="100" t="s">
        <v>107</v>
      </c>
      <c r="B26" s="1" t="str">
        <f>VLOOKUP($A26,db_emp!$A$6:$N$156,B$3,FALSE)</f>
        <v>GHCO</v>
      </c>
      <c r="C26" s="1" t="str">
        <f>VLOOKUP($A26,db_emp!$A$6:$N$156,C$3,FALSE)</f>
        <v>GHC (Grupo Hospitalar Conceição)</v>
      </c>
      <c r="D26" s="3" t="str">
        <f>VLOOKUP($A26,db_emp!$A$6:$N$156,D$3,FALSE)</f>
        <v>Sim</v>
      </c>
      <c r="E26" s="3" t="str">
        <f>VLOOKUP($A26,db_emp!$A$6:$N$156,E$3,FALSE)</f>
        <v>Sim</v>
      </c>
      <c r="F26" s="3">
        <f t="shared" si="2"/>
        <v>9</v>
      </c>
      <c r="G26" s="3">
        <v>1</v>
      </c>
      <c r="H26" s="3">
        <v>1</v>
      </c>
      <c r="I26" s="3">
        <v>0</v>
      </c>
      <c r="J26" s="3">
        <v>1</v>
      </c>
      <c r="K26" s="3">
        <v>1</v>
      </c>
      <c r="L26" s="3">
        <v>1</v>
      </c>
      <c r="M26" s="3">
        <v>1</v>
      </c>
      <c r="N26" s="3">
        <v>1</v>
      </c>
      <c r="O26" s="3">
        <v>1</v>
      </c>
      <c r="P26" s="3">
        <v>1</v>
      </c>
      <c r="Q26" s="137"/>
      <c r="R26" s="3"/>
      <c r="S26" s="137"/>
      <c r="T26" s="3">
        <v>1</v>
      </c>
      <c r="U26" s="3">
        <f t="shared" si="3"/>
        <v>8</v>
      </c>
      <c r="V26" s="3">
        <v>1</v>
      </c>
      <c r="W26" s="3">
        <v>1</v>
      </c>
      <c r="X26" s="3">
        <v>0</v>
      </c>
      <c r="Y26" s="3">
        <v>1</v>
      </c>
      <c r="Z26" s="3">
        <v>1</v>
      </c>
      <c r="AA26" s="3">
        <v>1</v>
      </c>
      <c r="AB26" s="3">
        <v>1</v>
      </c>
      <c r="AC26" s="3">
        <v>0</v>
      </c>
      <c r="AD26" s="3">
        <v>1</v>
      </c>
      <c r="AE26" s="3">
        <v>1</v>
      </c>
      <c r="AF26" s="137"/>
      <c r="AG26" s="3"/>
      <c r="AH26" s="137"/>
    </row>
    <row r="27" spans="1:34" x14ac:dyDescent="0.3">
      <c r="A27" s="100" t="s">
        <v>111</v>
      </c>
      <c r="B27" s="1" t="str">
        <f>VLOOKUP($A27,db_emp!$A$6:$N$156,B$3,FALSE)</f>
        <v>BRSA</v>
      </c>
      <c r="C27" s="1" t="str">
        <f>VLOOKUP($A27,db_emp!$A$6:$N$156,C$3,FALSE)</f>
        <v>Bradesco Saúde</v>
      </c>
      <c r="D27" s="3" t="str">
        <f>VLOOKUP($A27,db_emp!$A$6:$N$156,D$3,FALSE)</f>
        <v>Sim</v>
      </c>
      <c r="E27" s="3" t="str">
        <f>VLOOKUP($A27,db_emp!$A$6:$N$156,E$3,FALSE)</f>
        <v>Sim</v>
      </c>
      <c r="F27" s="3">
        <f t="shared" si="2"/>
        <v>10</v>
      </c>
      <c r="G27" s="3">
        <v>1</v>
      </c>
      <c r="H27" s="3">
        <v>1</v>
      </c>
      <c r="I27" s="3">
        <v>1</v>
      </c>
      <c r="J27" s="3">
        <v>1</v>
      </c>
      <c r="K27" s="3">
        <v>1</v>
      </c>
      <c r="L27" s="3">
        <v>1</v>
      </c>
      <c r="M27" s="3">
        <v>1</v>
      </c>
      <c r="N27" s="3">
        <v>1</v>
      </c>
      <c r="O27" s="3">
        <v>1</v>
      </c>
      <c r="P27" s="3">
        <v>1</v>
      </c>
      <c r="Q27" s="137"/>
      <c r="R27" s="3"/>
      <c r="S27" s="137"/>
      <c r="T27" s="3">
        <v>0</v>
      </c>
      <c r="U27" s="3">
        <f t="shared" si="3"/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  <c r="AB27" s="3">
        <v>0</v>
      </c>
      <c r="AC27" s="3">
        <v>0</v>
      </c>
      <c r="AD27" s="3">
        <v>0</v>
      </c>
      <c r="AE27" s="3">
        <v>0</v>
      </c>
      <c r="AF27" s="137"/>
      <c r="AG27" s="3"/>
      <c r="AH27" s="137"/>
    </row>
    <row r="28" spans="1:34" x14ac:dyDescent="0.3">
      <c r="A28" s="100" t="s">
        <v>115</v>
      </c>
      <c r="B28" s="1" t="str">
        <f>VLOOKUP($A28,db_emp!$A$6:$N$156,B$3,FALSE)</f>
        <v>ODON</v>
      </c>
      <c r="C28" s="1" t="str">
        <f>VLOOKUP($A28,db_emp!$A$6:$N$156,C$3,FALSE)</f>
        <v>Odontoprev</v>
      </c>
      <c r="D28" s="3" t="str">
        <f>VLOOKUP($A28,db_emp!$A$6:$N$156,D$3,FALSE)</f>
        <v>Sim</v>
      </c>
      <c r="E28" s="3" t="str">
        <f>VLOOKUP($A28,db_emp!$A$6:$N$156,E$3,FALSE)</f>
        <v>Sim</v>
      </c>
      <c r="F28" s="3">
        <f t="shared" si="2"/>
        <v>10</v>
      </c>
      <c r="G28" s="3">
        <v>1</v>
      </c>
      <c r="H28" s="3">
        <v>1</v>
      </c>
      <c r="I28" s="3">
        <v>1</v>
      </c>
      <c r="J28" s="3">
        <v>1</v>
      </c>
      <c r="K28" s="3">
        <v>1</v>
      </c>
      <c r="L28" s="3">
        <v>1</v>
      </c>
      <c r="M28" s="3">
        <v>1</v>
      </c>
      <c r="N28" s="3">
        <v>1</v>
      </c>
      <c r="O28" s="3">
        <v>1</v>
      </c>
      <c r="P28" s="3">
        <v>1</v>
      </c>
      <c r="Q28" s="137"/>
      <c r="R28" s="3"/>
      <c r="S28" s="137"/>
      <c r="T28" s="3">
        <v>1</v>
      </c>
      <c r="U28" s="3">
        <f t="shared" si="3"/>
        <v>10</v>
      </c>
      <c r="V28" s="3">
        <v>1</v>
      </c>
      <c r="W28" s="3">
        <v>1</v>
      </c>
      <c r="X28" s="3">
        <v>1</v>
      </c>
      <c r="Y28" s="3">
        <v>1</v>
      </c>
      <c r="Z28" s="3">
        <v>1</v>
      </c>
      <c r="AA28" s="3">
        <v>1</v>
      </c>
      <c r="AB28" s="3">
        <v>1</v>
      </c>
      <c r="AC28" s="3">
        <v>1</v>
      </c>
      <c r="AD28" s="3">
        <v>1</v>
      </c>
      <c r="AE28" s="3">
        <v>1</v>
      </c>
      <c r="AF28" s="137"/>
      <c r="AG28" s="3"/>
      <c r="AH28" s="137"/>
    </row>
    <row r="29" spans="1:34" x14ac:dyDescent="0.3">
      <c r="A29" s="100" t="s">
        <v>119</v>
      </c>
      <c r="B29" s="1" t="str">
        <f>VLOOKUP($A29,db_emp!$A$6:$N$156,B$3,FALSE)</f>
        <v>CARE</v>
      </c>
      <c r="C29" s="1" t="str">
        <f>VLOOKUP($A29,db_emp!$A$6:$N$156,C$3,FALSE)</f>
        <v>Care Plus</v>
      </c>
      <c r="D29" s="3" t="str">
        <f>VLOOKUP($A29,db_emp!$A$6:$N$156,D$3,FALSE)</f>
        <v>Sim</v>
      </c>
      <c r="E29" s="3" t="str">
        <f>VLOOKUP($A29,db_emp!$A$6:$N$156,E$3,FALSE)</f>
        <v>Sim</v>
      </c>
      <c r="F29" s="3">
        <f t="shared" si="2"/>
        <v>10</v>
      </c>
      <c r="G29" s="3">
        <v>1</v>
      </c>
      <c r="H29" s="3">
        <v>1</v>
      </c>
      <c r="I29" s="3">
        <v>1</v>
      </c>
      <c r="J29" s="3">
        <v>1</v>
      </c>
      <c r="K29" s="3">
        <v>1</v>
      </c>
      <c r="L29" s="3">
        <v>1</v>
      </c>
      <c r="M29" s="3">
        <v>1</v>
      </c>
      <c r="N29" s="3">
        <v>1</v>
      </c>
      <c r="O29" s="3">
        <v>1</v>
      </c>
      <c r="P29" s="3">
        <v>1</v>
      </c>
      <c r="Q29" s="137"/>
      <c r="R29" s="3"/>
      <c r="S29" s="137"/>
      <c r="T29" s="3">
        <v>0</v>
      </c>
      <c r="U29" s="3">
        <f t="shared" si="3"/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0</v>
      </c>
      <c r="AD29" s="3">
        <v>0</v>
      </c>
      <c r="AE29" s="3">
        <v>0</v>
      </c>
      <c r="AF29" s="137"/>
      <c r="AG29" s="3"/>
      <c r="AH29" s="137"/>
    </row>
    <row r="30" spans="1:34" x14ac:dyDescent="0.3">
      <c r="A30" s="100" t="s">
        <v>123</v>
      </c>
      <c r="B30" s="1" t="str">
        <f>VLOOKUP($A30,db_emp!$A$6:$N$156,B$3,FALSE)</f>
        <v>CASS</v>
      </c>
      <c r="C30" s="1" t="str">
        <f>VLOOKUP($A30,db_emp!$A$6:$N$156,C$3,FALSE)</f>
        <v>CASSI</v>
      </c>
      <c r="D30" s="3" t="str">
        <f>VLOOKUP($A30,db_emp!$A$6:$N$156,D$3,FALSE)</f>
        <v>Sim</v>
      </c>
      <c r="E30" s="3" t="str">
        <f>VLOOKUP($A30,db_emp!$A$6:$N$156,E$3,FALSE)</f>
        <v>Sim</v>
      </c>
      <c r="F30" s="3">
        <f t="shared" si="2"/>
        <v>10</v>
      </c>
      <c r="G30" s="3">
        <v>1</v>
      </c>
      <c r="H30" s="3">
        <v>1</v>
      </c>
      <c r="I30" s="3">
        <v>1</v>
      </c>
      <c r="J30" s="3">
        <v>1</v>
      </c>
      <c r="K30" s="3">
        <v>1</v>
      </c>
      <c r="L30" s="3">
        <v>1</v>
      </c>
      <c r="M30" s="3">
        <v>1</v>
      </c>
      <c r="N30" s="3">
        <v>1</v>
      </c>
      <c r="O30" s="3">
        <v>1</v>
      </c>
      <c r="P30" s="3">
        <v>1</v>
      </c>
      <c r="Q30" s="137"/>
      <c r="R30" s="3"/>
      <c r="S30" s="137"/>
      <c r="T30" s="3">
        <v>1</v>
      </c>
      <c r="U30" s="3">
        <f t="shared" si="3"/>
        <v>10</v>
      </c>
      <c r="V30" s="3">
        <v>1</v>
      </c>
      <c r="W30" s="3">
        <v>1</v>
      </c>
      <c r="X30" s="3">
        <v>1</v>
      </c>
      <c r="Y30" s="3">
        <v>1</v>
      </c>
      <c r="Z30" s="3">
        <v>1</v>
      </c>
      <c r="AA30" s="3">
        <v>1</v>
      </c>
      <c r="AB30" s="3">
        <v>1</v>
      </c>
      <c r="AC30" s="3">
        <v>1</v>
      </c>
      <c r="AD30" s="3">
        <v>1</v>
      </c>
      <c r="AE30" s="3">
        <v>1</v>
      </c>
      <c r="AF30" s="137"/>
      <c r="AG30" s="3"/>
      <c r="AH30" s="137"/>
    </row>
    <row r="31" spans="1:34" x14ac:dyDescent="0.3">
      <c r="A31" s="100" t="s">
        <v>127</v>
      </c>
      <c r="B31" s="1" t="str">
        <f>VLOOKUP($A31,db_emp!$A$6:$N$156,B$3,FALSE)</f>
        <v>CEJA</v>
      </c>
      <c r="C31" s="1" t="str">
        <f>VLOOKUP($A31,db_emp!$A$6:$N$156,C$3,FALSE)</f>
        <v>CEJAM</v>
      </c>
      <c r="D31" s="3" t="str">
        <f>VLOOKUP($A31,db_emp!$A$6:$N$156,D$3,FALSE)</f>
        <v>Sim</v>
      </c>
      <c r="E31" s="3" t="str">
        <f>VLOOKUP($A31,db_emp!$A$6:$N$156,E$3,FALSE)</f>
        <v>Sim</v>
      </c>
      <c r="F31" s="3">
        <f t="shared" si="2"/>
        <v>10</v>
      </c>
      <c r="G31" s="3">
        <v>1</v>
      </c>
      <c r="H31" s="3">
        <v>1</v>
      </c>
      <c r="I31" s="3">
        <v>1</v>
      </c>
      <c r="J31" s="3">
        <v>1</v>
      </c>
      <c r="K31" s="3">
        <v>1</v>
      </c>
      <c r="L31" s="3">
        <v>1</v>
      </c>
      <c r="M31" s="3">
        <v>1</v>
      </c>
      <c r="N31" s="3">
        <v>1</v>
      </c>
      <c r="O31" s="3">
        <v>1</v>
      </c>
      <c r="P31" s="3">
        <v>1</v>
      </c>
      <c r="Q31" s="137"/>
      <c r="R31" s="3"/>
      <c r="S31" s="137"/>
      <c r="T31" s="3">
        <v>0</v>
      </c>
      <c r="U31" s="3">
        <f t="shared" si="3"/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  <c r="AE31" s="3">
        <v>0</v>
      </c>
      <c r="AF31" s="137"/>
      <c r="AG31" s="3"/>
      <c r="AH31" s="137"/>
    </row>
    <row r="32" spans="1:34" x14ac:dyDescent="0.3">
      <c r="A32" s="100" t="s">
        <v>132</v>
      </c>
      <c r="B32" s="1" t="str">
        <f>VLOOKUP($A32,db_emp!$A$6:$N$156,B$3,FALSE)</f>
        <v>CIME</v>
      </c>
      <c r="C32" s="1" t="str">
        <f>VLOOKUP($A32,db_emp!$A$6:$N$156,C$3,FALSE)</f>
        <v>Grupo Cimed</v>
      </c>
      <c r="D32" s="3" t="str">
        <f>VLOOKUP($A32,db_emp!$A$6:$N$156,D$3,FALSE)</f>
        <v>Sim</v>
      </c>
      <c r="E32" s="3" t="str">
        <f>VLOOKUP($A32,db_emp!$A$6:$N$156,E$3,FALSE)</f>
        <v>Sim</v>
      </c>
      <c r="F32" s="3">
        <f t="shared" si="2"/>
        <v>6</v>
      </c>
      <c r="G32" s="3">
        <v>0</v>
      </c>
      <c r="H32" s="3">
        <v>0</v>
      </c>
      <c r="I32" s="3">
        <v>0</v>
      </c>
      <c r="J32" s="3">
        <v>0</v>
      </c>
      <c r="K32" s="3">
        <v>1</v>
      </c>
      <c r="L32" s="3">
        <v>1</v>
      </c>
      <c r="M32" s="3">
        <v>1</v>
      </c>
      <c r="N32" s="3">
        <v>1</v>
      </c>
      <c r="O32" s="3">
        <v>1</v>
      </c>
      <c r="P32" s="3">
        <v>1</v>
      </c>
      <c r="Q32" s="137"/>
      <c r="R32" s="3"/>
      <c r="S32" s="137"/>
      <c r="T32" s="3">
        <v>0</v>
      </c>
      <c r="U32" s="3">
        <f t="shared" si="3"/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137"/>
      <c r="AG32" s="3"/>
      <c r="AH32" s="137"/>
    </row>
    <row r="33" spans="1:34" x14ac:dyDescent="0.3">
      <c r="A33" s="100" t="s">
        <v>136</v>
      </c>
      <c r="B33" s="1" t="str">
        <f>VLOOKUP($A33,db_emp!$A$6:$N$156,B$3,FALSE)</f>
        <v>CLAM</v>
      </c>
      <c r="C33" s="1" t="str">
        <f>VLOOKUP($A33,db_emp!$A$6:$N$156,C$3,FALSE)</f>
        <v>Clamed</v>
      </c>
      <c r="D33" s="3" t="str">
        <f>VLOOKUP($A33,db_emp!$A$6:$N$156,D$3,FALSE)</f>
        <v>Sim</v>
      </c>
      <c r="E33" s="3" t="str">
        <f>VLOOKUP($A33,db_emp!$A$6:$N$156,E$3,FALSE)</f>
        <v>Sim</v>
      </c>
      <c r="F33" s="3">
        <f t="shared" si="2"/>
        <v>9</v>
      </c>
      <c r="G33" s="3">
        <v>1</v>
      </c>
      <c r="H33" s="3">
        <v>1</v>
      </c>
      <c r="I33" s="3">
        <v>1</v>
      </c>
      <c r="J33" s="3">
        <v>1</v>
      </c>
      <c r="K33" s="3">
        <v>1</v>
      </c>
      <c r="L33" s="3">
        <v>1</v>
      </c>
      <c r="M33" s="3">
        <v>1</v>
      </c>
      <c r="N33" s="3">
        <v>1</v>
      </c>
      <c r="O33" s="3">
        <v>1</v>
      </c>
      <c r="P33" s="3">
        <v>0</v>
      </c>
      <c r="Q33" s="137"/>
      <c r="R33" s="3"/>
      <c r="S33" s="137"/>
      <c r="T33" s="3">
        <v>0</v>
      </c>
      <c r="U33" s="3">
        <f t="shared" si="3"/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0</v>
      </c>
      <c r="AC33" s="3">
        <v>0</v>
      </c>
      <c r="AD33" s="3">
        <v>0</v>
      </c>
      <c r="AE33" s="3">
        <v>0</v>
      </c>
      <c r="AF33" s="137"/>
      <c r="AG33" s="3"/>
      <c r="AH33" s="137"/>
    </row>
    <row r="34" spans="1:34" x14ac:dyDescent="0.3">
      <c r="A34" s="100" t="s">
        <v>140</v>
      </c>
      <c r="B34" s="1" t="str">
        <f>VLOOKUP($A34,db_emp!$A$6:$N$156,B$3,FALSE)</f>
        <v>COND</v>
      </c>
      <c r="C34" s="1" t="str">
        <f>VLOOKUP($A34,db_emp!$A$6:$N$156,C$3,FALSE)</f>
        <v>Farma Conde</v>
      </c>
      <c r="D34" s="3" t="str">
        <f>VLOOKUP($A34,db_emp!$A$6:$N$156,D$3,FALSE)</f>
        <v>Sim</v>
      </c>
      <c r="E34" s="3" t="str">
        <f>VLOOKUP($A34,db_emp!$A$6:$N$156,E$3,FALSE)</f>
        <v>NÃO</v>
      </c>
      <c r="F34" s="141">
        <f>SUM(G34:Q34)</f>
        <v>0</v>
      </c>
      <c r="G34" s="142" t="s">
        <v>25</v>
      </c>
      <c r="H34" s="142" t="s">
        <v>25</v>
      </c>
      <c r="I34" s="142" t="s">
        <v>25</v>
      </c>
      <c r="J34" s="142" t="s">
        <v>25</v>
      </c>
      <c r="K34" s="142" t="s">
        <v>25</v>
      </c>
      <c r="L34" s="142" t="s">
        <v>25</v>
      </c>
      <c r="M34" s="142" t="s">
        <v>25</v>
      </c>
      <c r="N34" s="142" t="s">
        <v>25</v>
      </c>
      <c r="O34" s="142" t="s">
        <v>25</v>
      </c>
      <c r="P34" s="142" t="s">
        <v>25</v>
      </c>
      <c r="Q34" s="143"/>
      <c r="R34" s="141"/>
      <c r="S34" s="143"/>
      <c r="T34" s="141"/>
      <c r="U34" s="141">
        <f>SUM(V34:AF34)</f>
        <v>0</v>
      </c>
      <c r="V34" s="142" t="s">
        <v>25</v>
      </c>
      <c r="W34" s="142" t="s">
        <v>25</v>
      </c>
      <c r="X34" s="142" t="s">
        <v>25</v>
      </c>
      <c r="Y34" s="142" t="s">
        <v>25</v>
      </c>
      <c r="Z34" s="142" t="s">
        <v>25</v>
      </c>
      <c r="AA34" s="142" t="s">
        <v>25</v>
      </c>
      <c r="AB34" s="142" t="s">
        <v>25</v>
      </c>
      <c r="AC34" s="142" t="s">
        <v>25</v>
      </c>
      <c r="AD34" s="142" t="s">
        <v>25</v>
      </c>
      <c r="AE34" s="142" t="s">
        <v>25</v>
      </c>
      <c r="AF34" s="143"/>
      <c r="AG34" s="141"/>
      <c r="AH34" s="143"/>
    </row>
    <row r="35" spans="1:34" x14ac:dyDescent="0.3">
      <c r="A35" s="100" t="s">
        <v>144</v>
      </c>
      <c r="B35" s="1" t="str">
        <f>VLOOKUP($A35,db_emp!$A$6:$N$156,B$3,FALSE)</f>
        <v>DASA</v>
      </c>
      <c r="C35" s="1" t="str">
        <f>VLOOKUP($A35,db_emp!$A$6:$N$156,C$3,FALSE)</f>
        <v>DASA</v>
      </c>
      <c r="D35" s="3" t="str">
        <f>VLOOKUP($A35,db_emp!$A$6:$N$156,D$3,FALSE)</f>
        <v>Sim</v>
      </c>
      <c r="E35" s="3" t="str">
        <f>VLOOKUP($A35,db_emp!$A$6:$N$156,E$3,FALSE)</f>
        <v>Sim</v>
      </c>
      <c r="F35" s="3">
        <f t="shared" si="2"/>
        <v>10</v>
      </c>
      <c r="G35" s="3">
        <v>1</v>
      </c>
      <c r="H35" s="3">
        <v>1</v>
      </c>
      <c r="I35" s="3">
        <v>1</v>
      </c>
      <c r="J35" s="3">
        <v>1</v>
      </c>
      <c r="K35" s="3">
        <v>1</v>
      </c>
      <c r="L35" s="3">
        <v>1</v>
      </c>
      <c r="M35" s="3">
        <v>1</v>
      </c>
      <c r="N35" s="3">
        <v>1</v>
      </c>
      <c r="O35" s="3">
        <v>1</v>
      </c>
      <c r="P35" s="3">
        <v>1</v>
      </c>
      <c r="Q35" s="137"/>
      <c r="R35" s="3"/>
      <c r="S35" s="137"/>
      <c r="T35" s="3">
        <v>1</v>
      </c>
      <c r="U35" s="3">
        <f t="shared" si="3"/>
        <v>10</v>
      </c>
      <c r="V35" s="3">
        <v>1</v>
      </c>
      <c r="W35" s="3">
        <v>1</v>
      </c>
      <c r="X35" s="3">
        <v>1</v>
      </c>
      <c r="Y35" s="3">
        <v>1</v>
      </c>
      <c r="Z35" s="3">
        <v>1</v>
      </c>
      <c r="AA35" s="3">
        <v>1</v>
      </c>
      <c r="AB35" s="3">
        <v>1</v>
      </c>
      <c r="AC35" s="3">
        <v>1</v>
      </c>
      <c r="AD35" s="3">
        <v>1</v>
      </c>
      <c r="AE35" s="3">
        <v>1</v>
      </c>
      <c r="AF35" s="137"/>
      <c r="AG35" s="3"/>
      <c r="AH35" s="137"/>
    </row>
    <row r="36" spans="1:34" x14ac:dyDescent="0.3">
      <c r="A36" s="100" t="s">
        <v>147</v>
      </c>
      <c r="B36" s="1" t="str">
        <f>VLOOKUP($A36,db_emp!$A$6:$N$156,B$3,FALSE)</f>
        <v>IMPA</v>
      </c>
      <c r="C36" s="1" t="str">
        <f>VLOOKUP($A36,db_emp!$A$6:$N$156,C$3,FALSE)</f>
        <v>Rede Ímpar</v>
      </c>
      <c r="D36" s="3" t="str">
        <f>VLOOKUP($A36,db_emp!$A$6:$N$156,D$3,FALSE)</f>
        <v>Sim</v>
      </c>
      <c r="E36" s="3" t="str">
        <f>VLOOKUP($A36,db_emp!$A$6:$N$156,E$3,FALSE)</f>
        <v>Sim</v>
      </c>
      <c r="F36" s="3">
        <f t="shared" si="2"/>
        <v>7</v>
      </c>
      <c r="G36" s="3">
        <v>0</v>
      </c>
      <c r="H36" s="3">
        <v>1</v>
      </c>
      <c r="I36" s="3">
        <v>1</v>
      </c>
      <c r="J36" s="3">
        <v>1</v>
      </c>
      <c r="K36" s="3">
        <v>1</v>
      </c>
      <c r="L36" s="3">
        <v>1</v>
      </c>
      <c r="M36" s="3">
        <v>1</v>
      </c>
      <c r="N36" s="3">
        <v>1</v>
      </c>
      <c r="O36" s="3">
        <v>0</v>
      </c>
      <c r="P36" s="3">
        <v>0</v>
      </c>
      <c r="Q36" s="137"/>
      <c r="R36" s="3"/>
      <c r="S36" s="137"/>
      <c r="T36" s="3">
        <v>0</v>
      </c>
      <c r="U36" s="3">
        <f t="shared" si="3"/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0</v>
      </c>
      <c r="AC36" s="3">
        <v>0</v>
      </c>
      <c r="AD36" s="3">
        <v>0</v>
      </c>
      <c r="AE36" s="3">
        <v>0</v>
      </c>
      <c r="AF36" s="137"/>
      <c r="AG36" s="146"/>
      <c r="AH36" s="137"/>
    </row>
    <row r="37" spans="1:34" x14ac:dyDescent="0.3">
      <c r="A37" s="100" t="s">
        <v>150</v>
      </c>
      <c r="B37" s="1" t="str">
        <f>VLOOKUP($A37,db_emp!$A$6:$N$156,B$3,FALSE)</f>
        <v>DIME</v>
      </c>
      <c r="C37" s="1" t="str">
        <f>VLOOKUP($A37,db_emp!$A$6:$N$156,C$3,FALSE)</f>
        <v>DIMED/Grupo Panvel</v>
      </c>
      <c r="D37" s="3" t="str">
        <f>VLOOKUP($A37,db_emp!$A$6:$N$156,D$3,FALSE)</f>
        <v>Sim</v>
      </c>
      <c r="E37" s="3" t="str">
        <f>VLOOKUP($A37,db_emp!$A$6:$N$156,E$3,FALSE)</f>
        <v>Sim</v>
      </c>
      <c r="F37" s="3">
        <f t="shared" si="2"/>
        <v>10</v>
      </c>
      <c r="G37" s="3">
        <v>1</v>
      </c>
      <c r="H37" s="3">
        <v>1</v>
      </c>
      <c r="I37" s="3">
        <v>1</v>
      </c>
      <c r="J37" s="3">
        <v>1</v>
      </c>
      <c r="K37" s="3">
        <v>1</v>
      </c>
      <c r="L37" s="3">
        <v>1</v>
      </c>
      <c r="M37" s="3">
        <v>1</v>
      </c>
      <c r="N37" s="3">
        <v>1</v>
      </c>
      <c r="O37" s="3">
        <v>1</v>
      </c>
      <c r="P37" s="3">
        <v>1</v>
      </c>
      <c r="Q37" s="137"/>
      <c r="R37" s="3"/>
      <c r="S37" s="137"/>
      <c r="T37" s="3">
        <v>1</v>
      </c>
      <c r="U37" s="3">
        <f t="shared" si="3"/>
        <v>10</v>
      </c>
      <c r="V37" s="3">
        <v>1</v>
      </c>
      <c r="W37" s="3">
        <v>1</v>
      </c>
      <c r="X37" s="3">
        <v>1</v>
      </c>
      <c r="Y37" s="3">
        <v>1</v>
      </c>
      <c r="Z37" s="3">
        <v>1</v>
      </c>
      <c r="AA37" s="3">
        <v>1</v>
      </c>
      <c r="AB37" s="3">
        <v>1</v>
      </c>
      <c r="AC37" s="3">
        <v>1</v>
      </c>
      <c r="AD37" s="3">
        <v>1</v>
      </c>
      <c r="AE37" s="3">
        <v>1</v>
      </c>
      <c r="AF37" s="137"/>
      <c r="AG37" s="3"/>
      <c r="AH37" s="137"/>
    </row>
    <row r="38" spans="1:34" x14ac:dyDescent="0.3">
      <c r="A38" s="100" t="s">
        <v>154</v>
      </c>
      <c r="B38" s="1" t="str">
        <f>VLOOKUP($A38,db_emp!$A$6:$N$156,B$3,FALSE)</f>
        <v>DPSP</v>
      </c>
      <c r="C38" s="1" t="str">
        <f>VLOOKUP($A38,db_emp!$A$6:$N$156,C$3,FALSE)</f>
        <v>Grupo DPSP</v>
      </c>
      <c r="D38" s="3" t="str">
        <f>VLOOKUP($A38,db_emp!$A$6:$N$156,D$3,FALSE)</f>
        <v>Sim</v>
      </c>
      <c r="E38" s="3" t="str">
        <f>VLOOKUP($A38,db_emp!$A$6:$N$156,E$3,FALSE)</f>
        <v>Sim</v>
      </c>
      <c r="F38" s="3">
        <f t="shared" si="2"/>
        <v>10</v>
      </c>
      <c r="G38" s="3">
        <v>1</v>
      </c>
      <c r="H38" s="3">
        <v>1</v>
      </c>
      <c r="I38" s="3">
        <v>1</v>
      </c>
      <c r="J38" s="3">
        <v>1</v>
      </c>
      <c r="K38" s="3">
        <v>1</v>
      </c>
      <c r="L38" s="3">
        <v>1</v>
      </c>
      <c r="M38" s="3">
        <v>1</v>
      </c>
      <c r="N38" s="3">
        <v>1</v>
      </c>
      <c r="O38" s="3">
        <v>1</v>
      </c>
      <c r="P38" s="3">
        <v>1</v>
      </c>
      <c r="Q38" s="137"/>
      <c r="R38" s="3"/>
      <c r="S38" s="137"/>
      <c r="T38" s="3">
        <v>1</v>
      </c>
      <c r="U38" s="3">
        <f t="shared" si="3"/>
        <v>3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1</v>
      </c>
      <c r="AD38" s="3">
        <v>1</v>
      </c>
      <c r="AE38" s="3">
        <v>1</v>
      </c>
      <c r="AF38" s="137"/>
      <c r="AG38" s="3"/>
      <c r="AH38" s="137"/>
    </row>
    <row r="39" spans="1:34" x14ac:dyDescent="0.3">
      <c r="A39" s="100" t="s">
        <v>158</v>
      </c>
      <c r="B39" s="1" t="str">
        <f>VLOOKUP($A39,db_emp!$A$6:$N$156,B$3,FALSE)</f>
        <v>DROG</v>
      </c>
      <c r="C39" s="1" t="str">
        <f>VLOOKUP($A39,db_emp!$A$6:$N$156,C$3,FALSE)</f>
        <v>Drogal</v>
      </c>
      <c r="D39" s="3" t="str">
        <f>VLOOKUP($A39,db_emp!$A$6:$N$156,D$3,FALSE)</f>
        <v>Sim</v>
      </c>
      <c r="E39" s="3" t="str">
        <f>VLOOKUP($A39,db_emp!$A$6:$N$156,E$3,FALSE)</f>
        <v>NÃO</v>
      </c>
      <c r="F39" s="141">
        <f>SUM(G39:Q39)</f>
        <v>0</v>
      </c>
      <c r="G39" s="142" t="s">
        <v>25</v>
      </c>
      <c r="H39" s="142" t="s">
        <v>25</v>
      </c>
      <c r="I39" s="142" t="s">
        <v>25</v>
      </c>
      <c r="J39" s="142" t="s">
        <v>25</v>
      </c>
      <c r="K39" s="142" t="s">
        <v>25</v>
      </c>
      <c r="L39" s="142" t="s">
        <v>25</v>
      </c>
      <c r="M39" s="142" t="s">
        <v>25</v>
      </c>
      <c r="N39" s="142" t="s">
        <v>25</v>
      </c>
      <c r="O39" s="142" t="s">
        <v>25</v>
      </c>
      <c r="P39" s="142" t="s">
        <v>25</v>
      </c>
      <c r="Q39" s="143"/>
      <c r="R39" s="141"/>
      <c r="S39" s="143"/>
      <c r="T39" s="141"/>
      <c r="U39" s="141">
        <f>SUM(V39:AF39)</f>
        <v>0</v>
      </c>
      <c r="V39" s="142" t="s">
        <v>25</v>
      </c>
      <c r="W39" s="142" t="s">
        <v>25</v>
      </c>
      <c r="X39" s="142" t="s">
        <v>25</v>
      </c>
      <c r="Y39" s="142" t="s">
        <v>25</v>
      </c>
      <c r="Z39" s="142" t="s">
        <v>25</v>
      </c>
      <c r="AA39" s="142" t="s">
        <v>25</v>
      </c>
      <c r="AB39" s="142" t="s">
        <v>25</v>
      </c>
      <c r="AC39" s="142" t="s">
        <v>25</v>
      </c>
      <c r="AD39" s="142" t="s">
        <v>25</v>
      </c>
      <c r="AE39" s="142" t="s">
        <v>25</v>
      </c>
      <c r="AF39" s="143"/>
      <c r="AG39" s="141"/>
      <c r="AH39" s="143"/>
    </row>
    <row r="40" spans="1:34" x14ac:dyDescent="0.3">
      <c r="A40" s="100" t="s">
        <v>162</v>
      </c>
      <c r="B40" s="1" t="str">
        <f>VLOOKUP($A40,db_emp!$A$6:$N$156,B$3,FALSE)</f>
        <v>EINS</v>
      </c>
      <c r="C40" s="1" t="str">
        <f>VLOOKUP($A40,db_emp!$A$6:$N$156,C$3,FALSE)</f>
        <v>Hospital Albert Einstein</v>
      </c>
      <c r="D40" s="3" t="str">
        <f>VLOOKUP($A40,db_emp!$A$6:$N$156,D$3,FALSE)</f>
        <v>Sim</v>
      </c>
      <c r="E40" s="3" t="str">
        <f>VLOOKUP($A40,db_emp!$A$6:$N$156,E$3,FALSE)</f>
        <v>Sim</v>
      </c>
      <c r="F40" s="3">
        <f t="shared" si="2"/>
        <v>10</v>
      </c>
      <c r="G40" s="3">
        <v>1</v>
      </c>
      <c r="H40" s="3">
        <v>1</v>
      </c>
      <c r="I40" s="3">
        <v>1</v>
      </c>
      <c r="J40" s="3">
        <v>1</v>
      </c>
      <c r="K40" s="3">
        <v>1</v>
      </c>
      <c r="L40" s="3">
        <v>1</v>
      </c>
      <c r="M40" s="3">
        <v>1</v>
      </c>
      <c r="N40" s="3">
        <v>1</v>
      </c>
      <c r="O40" s="3">
        <v>1</v>
      </c>
      <c r="P40" s="3">
        <v>1</v>
      </c>
      <c r="Q40" s="137"/>
      <c r="R40" s="3"/>
      <c r="S40" s="137"/>
      <c r="T40" s="3">
        <v>0</v>
      </c>
      <c r="U40" s="3">
        <f t="shared" si="3"/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  <c r="AC40" s="3">
        <v>0</v>
      </c>
      <c r="AD40" s="3">
        <v>0</v>
      </c>
      <c r="AE40" s="3">
        <v>0</v>
      </c>
      <c r="AF40" s="137"/>
      <c r="AG40" s="3"/>
      <c r="AH40" s="137"/>
    </row>
    <row r="41" spans="1:34" x14ac:dyDescent="0.3">
      <c r="A41" s="100" t="s">
        <v>166</v>
      </c>
      <c r="B41" s="1" t="str">
        <f>VLOOKUP($A41,db_emp!$A$6:$N$156,B$3,FALSE)</f>
        <v>ELFA</v>
      </c>
      <c r="C41" s="1" t="str">
        <f>VLOOKUP($A41,db_emp!$A$6:$N$156,C$3,FALSE)</f>
        <v>Elfa Medicamentos</v>
      </c>
      <c r="D41" s="3" t="str">
        <f>VLOOKUP($A41,db_emp!$A$6:$N$156,D$3,FALSE)</f>
        <v>Sim</v>
      </c>
      <c r="E41" s="3" t="str">
        <f>VLOOKUP($A41,db_emp!$A$6:$N$156,E$3,FALSE)</f>
        <v>Sim</v>
      </c>
      <c r="F41" s="3">
        <f t="shared" si="2"/>
        <v>7</v>
      </c>
      <c r="G41" s="3">
        <v>0</v>
      </c>
      <c r="H41" s="3">
        <v>0</v>
      </c>
      <c r="I41" s="3">
        <v>0</v>
      </c>
      <c r="J41" s="3">
        <v>1</v>
      </c>
      <c r="K41" s="3">
        <v>1</v>
      </c>
      <c r="L41" s="3">
        <v>1</v>
      </c>
      <c r="M41" s="3">
        <v>1</v>
      </c>
      <c r="N41" s="3">
        <v>1</v>
      </c>
      <c r="O41" s="3">
        <v>1</v>
      </c>
      <c r="P41" s="3">
        <v>1</v>
      </c>
      <c r="Q41" s="137"/>
      <c r="R41" s="3"/>
      <c r="S41" s="137"/>
      <c r="T41" s="3">
        <v>1</v>
      </c>
      <c r="U41" s="3">
        <f t="shared" si="3"/>
        <v>8</v>
      </c>
      <c r="V41" s="3">
        <v>0</v>
      </c>
      <c r="W41" s="3">
        <v>0</v>
      </c>
      <c r="X41" s="3">
        <v>1</v>
      </c>
      <c r="Y41" s="3">
        <v>1</v>
      </c>
      <c r="Z41" s="3">
        <v>1</v>
      </c>
      <c r="AA41" s="3">
        <v>1</v>
      </c>
      <c r="AB41" s="3">
        <v>1</v>
      </c>
      <c r="AC41" s="3">
        <v>1</v>
      </c>
      <c r="AD41" s="3">
        <v>1</v>
      </c>
      <c r="AE41" s="3">
        <v>1</v>
      </c>
      <c r="AF41" s="137"/>
      <c r="AG41" s="3"/>
      <c r="AH41" s="137"/>
    </row>
    <row r="42" spans="1:34" x14ac:dyDescent="0.3">
      <c r="A42" s="100" t="s">
        <v>170</v>
      </c>
      <c r="B42" s="1" t="str">
        <f>VLOOKUP($A42,db_emp!$A$6:$N$156,B$3,FALSE)</f>
        <v>EMSA</v>
      </c>
      <c r="C42" s="1" t="str">
        <f>VLOOKUP($A42,db_emp!$A$6:$N$156,C$3,FALSE)</f>
        <v>EMS</v>
      </c>
      <c r="D42" s="3" t="str">
        <f>VLOOKUP($A42,db_emp!$A$6:$N$156,D$3,FALSE)</f>
        <v>Sim</v>
      </c>
      <c r="E42" s="3" t="str">
        <f>VLOOKUP($A42,db_emp!$A$6:$N$156,E$3,FALSE)</f>
        <v>Sim</v>
      </c>
      <c r="F42" s="3">
        <f t="shared" si="2"/>
        <v>6</v>
      </c>
      <c r="G42" s="3">
        <v>0</v>
      </c>
      <c r="H42" s="3">
        <v>0</v>
      </c>
      <c r="I42" s="3">
        <v>0</v>
      </c>
      <c r="J42" s="3">
        <v>0</v>
      </c>
      <c r="K42" s="3">
        <v>1</v>
      </c>
      <c r="L42" s="3">
        <v>1</v>
      </c>
      <c r="M42" s="3">
        <v>1</v>
      </c>
      <c r="N42" s="3">
        <v>1</v>
      </c>
      <c r="O42" s="3">
        <v>1</v>
      </c>
      <c r="P42" s="148">
        <v>1</v>
      </c>
      <c r="Q42" s="137"/>
      <c r="R42" s="3"/>
      <c r="S42" s="137"/>
      <c r="T42" s="3">
        <v>0</v>
      </c>
      <c r="U42" s="3">
        <f t="shared" si="3"/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  <c r="AC42" s="3">
        <v>0</v>
      </c>
      <c r="AD42" s="3">
        <v>0</v>
      </c>
      <c r="AE42" s="3">
        <v>0</v>
      </c>
      <c r="AF42" s="137"/>
      <c r="AG42" s="3" t="s">
        <v>616</v>
      </c>
      <c r="AH42" s="137"/>
    </row>
    <row r="43" spans="1:34" x14ac:dyDescent="0.3">
      <c r="A43" s="100" t="s">
        <v>174</v>
      </c>
      <c r="B43" s="1" t="str">
        <f>VLOOKUP($A43,db_emp!$A$6:$N$156,B$3,FALSE)</f>
        <v>EURO</v>
      </c>
      <c r="C43" s="1" t="str">
        <f>VLOOKUP($A43,db_emp!$A$6:$N$156,C$3,FALSE)</f>
        <v>Eurofarma</v>
      </c>
      <c r="D43" s="3" t="str">
        <f>VLOOKUP($A43,db_emp!$A$6:$N$156,D$3,FALSE)</f>
        <v>Sim</v>
      </c>
      <c r="E43" s="3" t="str">
        <f>VLOOKUP($A43,db_emp!$A$6:$N$156,E$3,FALSE)</f>
        <v>Sim</v>
      </c>
      <c r="F43" s="3">
        <f t="shared" si="2"/>
        <v>8</v>
      </c>
      <c r="G43" s="3">
        <v>1</v>
      </c>
      <c r="H43" s="3">
        <v>1</v>
      </c>
      <c r="I43" s="3">
        <v>0</v>
      </c>
      <c r="J43" s="3">
        <v>0</v>
      </c>
      <c r="K43" s="3">
        <v>1</v>
      </c>
      <c r="L43" s="3">
        <v>1</v>
      </c>
      <c r="M43" s="3">
        <v>1</v>
      </c>
      <c r="N43" s="3">
        <v>1</v>
      </c>
      <c r="O43" s="3">
        <v>1</v>
      </c>
      <c r="P43" s="3">
        <v>1</v>
      </c>
      <c r="Q43" s="137"/>
      <c r="R43" s="3"/>
      <c r="S43" s="137"/>
      <c r="T43" s="3">
        <v>1</v>
      </c>
      <c r="U43" s="3">
        <f t="shared" si="3"/>
        <v>6</v>
      </c>
      <c r="V43" s="3">
        <v>0</v>
      </c>
      <c r="W43" s="3">
        <v>0</v>
      </c>
      <c r="X43" s="3">
        <v>0</v>
      </c>
      <c r="Y43" s="3">
        <v>0</v>
      </c>
      <c r="Z43" s="3">
        <v>1</v>
      </c>
      <c r="AA43" s="3">
        <v>1</v>
      </c>
      <c r="AB43" s="3">
        <v>1</v>
      </c>
      <c r="AC43" s="3">
        <v>1</v>
      </c>
      <c r="AD43" s="3">
        <v>1</v>
      </c>
      <c r="AE43" s="3">
        <v>1</v>
      </c>
      <c r="AF43" s="137"/>
      <c r="AG43" s="3" t="s">
        <v>617</v>
      </c>
      <c r="AH43" s="137"/>
    </row>
    <row r="44" spans="1:34" x14ac:dyDescent="0.3">
      <c r="A44" s="100" t="s">
        <v>178</v>
      </c>
      <c r="B44" s="1" t="str">
        <f>VLOOKUP($A44,db_emp!$A$6:$N$156,B$3,FALSE)</f>
        <v>FABC</v>
      </c>
      <c r="C44" s="1" t="str">
        <f>VLOOKUP($A44,db_emp!$A$6:$N$156,C$3,FALSE)</f>
        <v>Fundação do ABC</v>
      </c>
      <c r="D44" s="3" t="str">
        <f>VLOOKUP($A44,db_emp!$A$6:$N$156,D$3,FALSE)</f>
        <v>Sim</v>
      </c>
      <c r="E44" s="3" t="str">
        <f>VLOOKUP($A44,db_emp!$A$6:$N$156,E$3,FALSE)</f>
        <v>Sim</v>
      </c>
      <c r="F44" s="3">
        <f t="shared" si="2"/>
        <v>10</v>
      </c>
      <c r="G44" s="3">
        <v>1</v>
      </c>
      <c r="H44" s="3">
        <v>1</v>
      </c>
      <c r="I44" s="3">
        <v>1</v>
      </c>
      <c r="J44" s="3">
        <v>1</v>
      </c>
      <c r="K44" s="3">
        <v>1</v>
      </c>
      <c r="L44" s="3">
        <v>1</v>
      </c>
      <c r="M44" s="3">
        <v>1</v>
      </c>
      <c r="N44" s="3">
        <v>1</v>
      </c>
      <c r="O44" s="3">
        <v>1</v>
      </c>
      <c r="P44" s="3">
        <v>1</v>
      </c>
      <c r="Q44" s="137"/>
      <c r="R44" s="3"/>
      <c r="S44" s="137"/>
      <c r="T44" s="3">
        <v>0</v>
      </c>
      <c r="U44" s="3">
        <f t="shared" si="3"/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147"/>
      <c r="AG44" s="3"/>
      <c r="AH44" s="137"/>
    </row>
    <row r="45" spans="1:34" x14ac:dyDescent="0.3">
      <c r="A45" s="100" t="s">
        <v>181</v>
      </c>
      <c r="B45" s="1" t="str">
        <f>VLOOKUP($A45,db_emp!$A$6:$N$156,B$3,FALSE)</f>
        <v>FASS</v>
      </c>
      <c r="C45" s="1" t="str">
        <f>VLOOKUP($A45,db_emp!$A$6:$N$156,C$3,FALSE)</f>
        <v>Farmácias Associadas</v>
      </c>
      <c r="D45" s="3" t="str">
        <f>VLOOKUP($A45,db_emp!$A$6:$N$156,D$3,FALSE)</f>
        <v>Sim</v>
      </c>
      <c r="E45" s="3" t="str">
        <f>VLOOKUP($A45,db_emp!$A$6:$N$156,E$3,FALSE)</f>
        <v>NÃO</v>
      </c>
      <c r="F45" s="141">
        <f>SUM(G45:Q45)</f>
        <v>0</v>
      </c>
      <c r="G45" s="142" t="s">
        <v>25</v>
      </c>
      <c r="H45" s="142" t="s">
        <v>25</v>
      </c>
      <c r="I45" s="142" t="s">
        <v>25</v>
      </c>
      <c r="J45" s="142" t="s">
        <v>25</v>
      </c>
      <c r="K45" s="142" t="s">
        <v>25</v>
      </c>
      <c r="L45" s="142" t="s">
        <v>25</v>
      </c>
      <c r="M45" s="142" t="s">
        <v>25</v>
      </c>
      <c r="N45" s="142" t="s">
        <v>25</v>
      </c>
      <c r="O45" s="142" t="s">
        <v>25</v>
      </c>
      <c r="P45" s="142" t="s">
        <v>25</v>
      </c>
      <c r="Q45" s="143"/>
      <c r="R45" s="141"/>
      <c r="S45" s="143"/>
      <c r="T45" s="141"/>
      <c r="U45" s="141">
        <f>SUM(V45:AF45)</f>
        <v>0</v>
      </c>
      <c r="V45" s="142" t="s">
        <v>25</v>
      </c>
      <c r="W45" s="142" t="s">
        <v>25</v>
      </c>
      <c r="X45" s="142" t="s">
        <v>25</v>
      </c>
      <c r="Y45" s="142" t="s">
        <v>25</v>
      </c>
      <c r="Z45" s="142" t="s">
        <v>25</v>
      </c>
      <c r="AA45" s="142" t="s">
        <v>25</v>
      </c>
      <c r="AB45" s="142" t="s">
        <v>25</v>
      </c>
      <c r="AC45" s="142" t="s">
        <v>25</v>
      </c>
      <c r="AD45" s="142" t="s">
        <v>25</v>
      </c>
      <c r="AE45" s="142" t="s">
        <v>25</v>
      </c>
      <c r="AF45" s="143"/>
      <c r="AG45" s="141"/>
      <c r="AH45" s="143"/>
    </row>
    <row r="46" spans="1:34" x14ac:dyDescent="0.3">
      <c r="A46" s="100" t="s">
        <v>185</v>
      </c>
      <c r="B46" s="1" t="str">
        <f>VLOOKUP($A46,db_emp!$A$6:$N$156,B$3,FALSE)</f>
        <v>FFME</v>
      </c>
      <c r="C46" s="1" t="str">
        <f>VLOOKUP($A46,db_emp!$A$6:$N$156,C$3,FALSE)</f>
        <v>FFM USP</v>
      </c>
      <c r="D46" s="3" t="str">
        <f>VLOOKUP($A46,db_emp!$A$6:$N$156,D$3,FALSE)</f>
        <v>Sim</v>
      </c>
      <c r="E46" s="3" t="str">
        <f>VLOOKUP($A46,db_emp!$A$6:$N$156,E$3,FALSE)</f>
        <v>Sim</v>
      </c>
      <c r="F46" s="3">
        <f t="shared" si="2"/>
        <v>10</v>
      </c>
      <c r="G46" s="3">
        <v>1</v>
      </c>
      <c r="H46" s="3">
        <v>1</v>
      </c>
      <c r="I46" s="3">
        <v>1</v>
      </c>
      <c r="J46" s="3">
        <v>1</v>
      </c>
      <c r="K46" s="3">
        <v>1</v>
      </c>
      <c r="L46" s="3">
        <v>1</v>
      </c>
      <c r="M46" s="3">
        <v>1</v>
      </c>
      <c r="N46" s="3">
        <v>1</v>
      </c>
      <c r="O46" s="3">
        <v>1</v>
      </c>
      <c r="P46" s="3">
        <v>1</v>
      </c>
      <c r="Q46" s="137"/>
      <c r="R46" s="3"/>
      <c r="S46" s="137"/>
      <c r="T46" s="3">
        <v>0</v>
      </c>
      <c r="U46" s="3">
        <f t="shared" si="3"/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137"/>
      <c r="AG46" s="3"/>
      <c r="AH46" s="137"/>
    </row>
    <row r="47" spans="1:34" x14ac:dyDescent="0.3">
      <c r="A47" s="100" t="s">
        <v>189</v>
      </c>
      <c r="B47" s="1" t="str">
        <f>VLOOKUP($A47,db_emp!$A$6:$N$156,B$3,FALSE)</f>
        <v>FLEU</v>
      </c>
      <c r="C47" s="1" t="str">
        <f>VLOOKUP($A47,db_emp!$A$6:$N$156,C$3,FALSE)</f>
        <v>Fleury</v>
      </c>
      <c r="D47" s="3" t="str">
        <f>VLOOKUP($A47,db_emp!$A$6:$N$156,D$3,FALSE)</f>
        <v>Sim</v>
      </c>
      <c r="E47" s="3" t="str">
        <f>VLOOKUP($A47,db_emp!$A$6:$N$156,E$3,FALSE)</f>
        <v>Sim</v>
      </c>
      <c r="F47" s="3">
        <f t="shared" si="2"/>
        <v>10</v>
      </c>
      <c r="G47" s="3">
        <v>1</v>
      </c>
      <c r="H47" s="3">
        <v>1</v>
      </c>
      <c r="I47" s="3">
        <v>1</v>
      </c>
      <c r="J47" s="3">
        <v>1</v>
      </c>
      <c r="K47" s="3">
        <v>1</v>
      </c>
      <c r="L47" s="3">
        <v>1</v>
      </c>
      <c r="M47" s="3">
        <v>1</v>
      </c>
      <c r="N47" s="3">
        <v>1</v>
      </c>
      <c r="O47" s="3">
        <v>1</v>
      </c>
      <c r="P47" s="3">
        <v>1</v>
      </c>
      <c r="Q47" s="137"/>
      <c r="R47" s="3"/>
      <c r="S47" s="137"/>
      <c r="T47" s="3">
        <v>1</v>
      </c>
      <c r="U47" s="3">
        <f t="shared" si="3"/>
        <v>8</v>
      </c>
      <c r="V47" s="3">
        <v>1</v>
      </c>
      <c r="W47" s="3">
        <v>1</v>
      </c>
      <c r="X47" s="3">
        <v>1</v>
      </c>
      <c r="Y47" s="3">
        <v>1</v>
      </c>
      <c r="Z47" s="3">
        <v>1</v>
      </c>
      <c r="AA47" s="3">
        <v>1</v>
      </c>
      <c r="AB47" s="3">
        <v>1</v>
      </c>
      <c r="AC47" s="3">
        <v>0</v>
      </c>
      <c r="AD47" s="3">
        <v>0</v>
      </c>
      <c r="AE47" s="3">
        <v>1</v>
      </c>
      <c r="AF47" s="137"/>
      <c r="AG47" s="3"/>
      <c r="AH47" s="137"/>
    </row>
    <row r="48" spans="1:34" x14ac:dyDescent="0.3">
      <c r="A48" s="100" t="s">
        <v>193</v>
      </c>
      <c r="B48" s="1" t="str">
        <f>VLOOKUP($A48,db_emp!$A$6:$N$156,B$3,FALSE)</f>
        <v>HEPA</v>
      </c>
      <c r="C48" s="1" t="str">
        <f>VLOOKUP($A48,db_emp!$A$6:$N$156,C$3,FALSE)</f>
        <v>Hermes Pardini</v>
      </c>
      <c r="D48" s="3" t="str">
        <f>VLOOKUP($A48,db_emp!$A$6:$N$156,D$3,FALSE)</f>
        <v>Sim</v>
      </c>
      <c r="E48" s="3" t="str">
        <f>VLOOKUP($A48,db_emp!$A$6:$N$156,E$3,FALSE)</f>
        <v>Sim</v>
      </c>
      <c r="F48" s="3">
        <f t="shared" si="2"/>
        <v>9</v>
      </c>
      <c r="G48" s="3">
        <v>1</v>
      </c>
      <c r="H48" s="3">
        <v>1</v>
      </c>
      <c r="I48" s="3">
        <v>1</v>
      </c>
      <c r="J48" s="3">
        <v>1</v>
      </c>
      <c r="K48" s="3">
        <v>1</v>
      </c>
      <c r="L48" s="3">
        <v>1</v>
      </c>
      <c r="M48" s="3">
        <v>1</v>
      </c>
      <c r="N48" s="3">
        <v>1</v>
      </c>
      <c r="O48" s="3">
        <v>1</v>
      </c>
      <c r="P48" s="3">
        <v>0</v>
      </c>
      <c r="Q48" s="137"/>
      <c r="R48" s="3"/>
      <c r="S48" s="137"/>
      <c r="T48" s="3">
        <v>1</v>
      </c>
      <c r="U48" s="3">
        <f t="shared" si="3"/>
        <v>9</v>
      </c>
      <c r="V48" s="3">
        <v>1</v>
      </c>
      <c r="W48" s="3">
        <v>1</v>
      </c>
      <c r="X48" s="3">
        <v>1</v>
      </c>
      <c r="Y48" s="3">
        <v>1</v>
      </c>
      <c r="Z48" s="3">
        <v>1</v>
      </c>
      <c r="AA48" s="3">
        <v>1</v>
      </c>
      <c r="AB48" s="3">
        <v>1</v>
      </c>
      <c r="AC48" s="3">
        <v>1</v>
      </c>
      <c r="AD48" s="3">
        <v>1</v>
      </c>
      <c r="AE48" s="3">
        <v>0</v>
      </c>
      <c r="AF48" s="137"/>
      <c r="AG48" s="3"/>
      <c r="AH48" s="137"/>
    </row>
    <row r="49" spans="1:34" x14ac:dyDescent="0.3">
      <c r="A49" s="100" t="s">
        <v>197</v>
      </c>
      <c r="B49" s="1" t="str">
        <f>VLOOKUP($A49,db_emp!$A$6:$N$156,B$3,FALSE)</f>
        <v>FQMM</v>
      </c>
      <c r="C49" s="1" t="str">
        <f>VLOOKUP($A49,db_emp!$A$6:$N$156,C$3,FALSE)</f>
        <v>FQM</v>
      </c>
      <c r="D49" s="3" t="str">
        <f>VLOOKUP($A49,db_emp!$A$6:$N$156,D$3,FALSE)</f>
        <v>Sim</v>
      </c>
      <c r="E49" s="3" t="str">
        <f>VLOOKUP($A49,db_emp!$A$6:$N$156,E$3,FALSE)</f>
        <v>NÃO</v>
      </c>
      <c r="F49" s="141">
        <f>SUM(G49:Q49)</f>
        <v>0</v>
      </c>
      <c r="G49" s="142" t="s">
        <v>25</v>
      </c>
      <c r="H49" s="142" t="s">
        <v>25</v>
      </c>
      <c r="I49" s="142" t="s">
        <v>25</v>
      </c>
      <c r="J49" s="142" t="s">
        <v>25</v>
      </c>
      <c r="K49" s="142" t="s">
        <v>25</v>
      </c>
      <c r="L49" s="142" t="s">
        <v>25</v>
      </c>
      <c r="M49" s="142" t="s">
        <v>25</v>
      </c>
      <c r="N49" s="142" t="s">
        <v>25</v>
      </c>
      <c r="O49" s="142" t="s">
        <v>25</v>
      </c>
      <c r="P49" s="142" t="s">
        <v>25</v>
      </c>
      <c r="Q49" s="143"/>
      <c r="R49" s="141"/>
      <c r="S49" s="143"/>
      <c r="T49" s="141"/>
      <c r="U49" s="141">
        <f>SUM(V49:AF49)</f>
        <v>0</v>
      </c>
      <c r="V49" s="142" t="s">
        <v>25</v>
      </c>
      <c r="W49" s="142" t="s">
        <v>25</v>
      </c>
      <c r="X49" s="142" t="s">
        <v>25</v>
      </c>
      <c r="Y49" s="142" t="s">
        <v>25</v>
      </c>
      <c r="Z49" s="142" t="s">
        <v>25</v>
      </c>
      <c r="AA49" s="142" t="s">
        <v>25</v>
      </c>
      <c r="AB49" s="142" t="s">
        <v>25</v>
      </c>
      <c r="AC49" s="142" t="s">
        <v>25</v>
      </c>
      <c r="AD49" s="142" t="s">
        <v>25</v>
      </c>
      <c r="AE49" s="142" t="s">
        <v>25</v>
      </c>
      <c r="AF49" s="143"/>
      <c r="AG49" s="141"/>
      <c r="AH49" s="143"/>
    </row>
    <row r="50" spans="1:34" x14ac:dyDescent="0.3">
      <c r="A50" s="100" t="s">
        <v>201</v>
      </c>
      <c r="B50" s="1" t="str">
        <f>VLOOKUP($A50,db_emp!$A$6:$N$156,B$3,FALSE)</f>
        <v>GEAP</v>
      </c>
      <c r="C50" s="1" t="str">
        <f>VLOOKUP($A50,db_emp!$A$6:$N$156,C$3,FALSE)</f>
        <v>GEAP</v>
      </c>
      <c r="D50" s="3" t="str">
        <f>VLOOKUP($A50,db_emp!$A$6:$N$156,D$3,FALSE)</f>
        <v>Sim</v>
      </c>
      <c r="E50" s="3" t="str">
        <f>VLOOKUP($A50,db_emp!$A$6:$N$156,E$3,FALSE)</f>
        <v>Sim</v>
      </c>
      <c r="F50" s="3">
        <f t="shared" si="2"/>
        <v>10</v>
      </c>
      <c r="G50" s="3">
        <v>1</v>
      </c>
      <c r="H50" s="3">
        <v>1</v>
      </c>
      <c r="I50" s="3">
        <v>1</v>
      </c>
      <c r="J50" s="3">
        <v>1</v>
      </c>
      <c r="K50" s="3">
        <v>1</v>
      </c>
      <c r="L50" s="3">
        <v>1</v>
      </c>
      <c r="M50" s="3">
        <v>1</v>
      </c>
      <c r="N50" s="3">
        <v>1</v>
      </c>
      <c r="O50" s="3">
        <v>1</v>
      </c>
      <c r="P50" s="3">
        <v>1</v>
      </c>
      <c r="Q50" s="137"/>
      <c r="R50" s="3"/>
      <c r="S50" s="137"/>
      <c r="T50" s="3">
        <v>1</v>
      </c>
      <c r="U50" s="3">
        <f t="shared" si="3"/>
        <v>8</v>
      </c>
      <c r="V50" s="3">
        <v>1</v>
      </c>
      <c r="W50" s="3">
        <v>1</v>
      </c>
      <c r="X50" s="3">
        <v>0</v>
      </c>
      <c r="Y50" s="3">
        <v>0</v>
      </c>
      <c r="Z50" s="3">
        <v>1</v>
      </c>
      <c r="AA50" s="3">
        <v>1</v>
      </c>
      <c r="AB50" s="3">
        <v>1</v>
      </c>
      <c r="AC50" s="3">
        <v>1</v>
      </c>
      <c r="AD50" s="3">
        <v>1</v>
      </c>
      <c r="AE50" s="3">
        <v>1</v>
      </c>
      <c r="AF50" s="137"/>
      <c r="AG50" s="3"/>
      <c r="AH50" s="137"/>
    </row>
    <row r="51" spans="1:34" x14ac:dyDescent="0.3">
      <c r="A51" s="100" t="s">
        <v>204</v>
      </c>
      <c r="B51" s="1" t="str">
        <f>VLOOKUP($A51,db_emp!$A$6:$N$156,B$3,FALSE)</f>
        <v>GOLD</v>
      </c>
      <c r="C51" s="1" t="str">
        <f>VLOOKUP($A51,db_emp!$A$6:$N$156,C$3,FALSE)</f>
        <v>Golden Cross/Vision Med</v>
      </c>
      <c r="D51" s="3" t="str">
        <f>VLOOKUP($A51,db_emp!$A$6:$N$156,D$3,FALSE)</f>
        <v>Sim</v>
      </c>
      <c r="E51" s="3" t="str">
        <f>VLOOKUP($A51,db_emp!$A$6:$N$156,E$3,FALSE)</f>
        <v>Sim</v>
      </c>
      <c r="F51" s="3">
        <f t="shared" si="2"/>
        <v>6</v>
      </c>
      <c r="G51" s="3">
        <v>0</v>
      </c>
      <c r="H51" s="3">
        <v>0</v>
      </c>
      <c r="I51" s="3">
        <v>0</v>
      </c>
      <c r="J51" s="3">
        <v>0</v>
      </c>
      <c r="K51" s="3">
        <v>1</v>
      </c>
      <c r="L51" s="3">
        <v>1</v>
      </c>
      <c r="M51" s="3">
        <v>1</v>
      </c>
      <c r="N51" s="3">
        <v>1</v>
      </c>
      <c r="O51" s="3">
        <v>1</v>
      </c>
      <c r="P51" s="3">
        <v>1</v>
      </c>
      <c r="Q51" s="137"/>
      <c r="R51" s="3"/>
      <c r="S51" s="137"/>
      <c r="T51" s="3">
        <v>0</v>
      </c>
      <c r="U51" s="3">
        <f t="shared" si="3"/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137"/>
      <c r="AG51" s="3"/>
      <c r="AH51" s="137"/>
    </row>
    <row r="52" spans="1:34" x14ac:dyDescent="0.3">
      <c r="A52" s="100" t="s">
        <v>208</v>
      </c>
      <c r="B52" s="1" t="str">
        <f>VLOOKUP($A52,db_emp!$A$6:$N$156,B$3,FALSE)</f>
        <v>GSKF</v>
      </c>
      <c r="C52" s="1" t="str">
        <f>VLOOKUP($A52,db_emp!$A$6:$N$156,C$3,FALSE)</f>
        <v>GSK Farma</v>
      </c>
      <c r="D52" s="3" t="str">
        <f>VLOOKUP($A52,db_emp!$A$6:$N$156,D$3,FALSE)</f>
        <v>Sim</v>
      </c>
      <c r="E52" s="3" t="str">
        <f>VLOOKUP($A52,db_emp!$A$6:$N$156,E$3,FALSE)</f>
        <v>Sim</v>
      </c>
      <c r="F52" s="3">
        <f t="shared" si="2"/>
        <v>5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1</v>
      </c>
      <c r="M52" s="3">
        <v>1</v>
      </c>
      <c r="N52" s="3">
        <v>1</v>
      </c>
      <c r="O52" s="3">
        <v>1</v>
      </c>
      <c r="P52" s="3">
        <v>1</v>
      </c>
      <c r="Q52" s="137"/>
      <c r="R52" s="3"/>
      <c r="S52" s="137"/>
      <c r="T52" s="3">
        <v>0</v>
      </c>
      <c r="U52" s="3">
        <f t="shared" si="3"/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137"/>
      <c r="AG52" s="3"/>
      <c r="AH52" s="137"/>
    </row>
    <row r="53" spans="1:34" x14ac:dyDescent="0.3">
      <c r="A53" s="100" t="s">
        <v>212</v>
      </c>
      <c r="B53" s="1" t="str">
        <f>VLOOKUP($A53,db_emp!$A$6:$N$156,B$3,FALSE)</f>
        <v>HAOC</v>
      </c>
      <c r="C53" s="1" t="str">
        <f>VLOOKUP($A53,db_emp!$A$6:$N$156,C$3,FALSE)</f>
        <v>Hospital Alemão Oswaldo Cruz</v>
      </c>
      <c r="D53" s="3" t="str">
        <f>VLOOKUP($A53,db_emp!$A$6:$N$156,D$3,FALSE)</f>
        <v>Sim</v>
      </c>
      <c r="E53" s="3" t="str">
        <f>VLOOKUP($A53,db_emp!$A$6:$N$156,E$3,FALSE)</f>
        <v>Sim</v>
      </c>
      <c r="F53" s="3">
        <f t="shared" si="2"/>
        <v>7</v>
      </c>
      <c r="G53" s="3">
        <v>0</v>
      </c>
      <c r="H53" s="3">
        <v>0</v>
      </c>
      <c r="I53" s="3">
        <v>1</v>
      </c>
      <c r="J53" s="3">
        <v>0</v>
      </c>
      <c r="K53" s="3">
        <v>1</v>
      </c>
      <c r="L53" s="3">
        <v>1</v>
      </c>
      <c r="M53" s="3">
        <v>1</v>
      </c>
      <c r="N53" s="3">
        <v>1</v>
      </c>
      <c r="O53" s="3">
        <v>1</v>
      </c>
      <c r="P53" s="3">
        <v>1</v>
      </c>
      <c r="Q53" s="137"/>
      <c r="R53" s="3"/>
      <c r="S53" s="137"/>
      <c r="T53" s="3">
        <v>0</v>
      </c>
      <c r="U53" s="3">
        <f t="shared" si="3"/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  <c r="AE53" s="3">
        <v>0</v>
      </c>
      <c r="AF53" s="137"/>
      <c r="AG53" s="3"/>
      <c r="AH53" s="137"/>
    </row>
    <row r="54" spans="1:34" x14ac:dyDescent="0.3">
      <c r="A54" s="100" t="s">
        <v>220</v>
      </c>
      <c r="B54" s="1" t="str">
        <f>VLOOKUP($A54,db_emp!$A$6:$N$156,B$3,FALSE)</f>
        <v>GNDP</v>
      </c>
      <c r="C54" s="1" t="str">
        <f>VLOOKUP($A54,db_emp!$A$6:$N$156,C$3,FALSE)</f>
        <v>Notre Dame Participações S.A.</v>
      </c>
      <c r="D54" s="3" t="str">
        <f>VLOOKUP($A54,db_emp!$A$6:$N$156,D$3,FALSE)</f>
        <v>Sim</v>
      </c>
      <c r="E54" s="3" t="str">
        <f>VLOOKUP($A54,db_emp!$A$6:$N$156,E$3,FALSE)</f>
        <v>Sim</v>
      </c>
      <c r="F54" s="3">
        <f t="shared" si="2"/>
        <v>5</v>
      </c>
      <c r="G54" s="3">
        <v>0</v>
      </c>
      <c r="H54" s="3">
        <v>1</v>
      </c>
      <c r="I54" s="3">
        <v>0</v>
      </c>
      <c r="J54" s="3">
        <v>1</v>
      </c>
      <c r="K54" s="3">
        <v>1</v>
      </c>
      <c r="L54" s="3">
        <v>1</v>
      </c>
      <c r="M54" s="3">
        <v>1</v>
      </c>
      <c r="N54" s="3">
        <v>0</v>
      </c>
      <c r="O54" s="3">
        <v>0</v>
      </c>
      <c r="P54" s="3">
        <v>0</v>
      </c>
      <c r="Q54" s="137"/>
      <c r="R54" s="3"/>
      <c r="S54" s="137"/>
      <c r="T54" s="3">
        <v>1</v>
      </c>
      <c r="U54" s="3">
        <f t="shared" si="3"/>
        <v>5</v>
      </c>
      <c r="V54" s="3">
        <v>0</v>
      </c>
      <c r="W54" s="3">
        <v>1</v>
      </c>
      <c r="X54" s="3">
        <v>0</v>
      </c>
      <c r="Y54" s="3">
        <v>1</v>
      </c>
      <c r="Z54" s="3">
        <v>1</v>
      </c>
      <c r="AA54" s="3">
        <v>1</v>
      </c>
      <c r="AB54" s="3">
        <v>1</v>
      </c>
      <c r="AC54" s="3">
        <v>0</v>
      </c>
      <c r="AD54" s="3">
        <v>0</v>
      </c>
      <c r="AE54" s="3">
        <v>0</v>
      </c>
      <c r="AF54" s="137"/>
      <c r="AG54" s="3"/>
      <c r="AH54" s="137"/>
    </row>
    <row r="55" spans="1:34" x14ac:dyDescent="0.3">
      <c r="A55" s="100" t="s">
        <v>217</v>
      </c>
      <c r="B55" s="1" t="str">
        <f>VLOOKUP($A55,db_emp!$A$6:$N$156,B$3,FALSE)</f>
        <v>HAPV</v>
      </c>
      <c r="C55" s="1" t="str">
        <f>VLOOKUP($A55,db_emp!$A$6:$N$156,C$3,FALSE)</f>
        <v>Hapvida</v>
      </c>
      <c r="D55" s="3" t="str">
        <f>VLOOKUP($A55,db_emp!$A$6:$N$156,D$3,FALSE)</f>
        <v>Sim</v>
      </c>
      <c r="E55" s="3" t="str">
        <f>VLOOKUP($A55,db_emp!$A$6:$N$156,E$3,FALSE)</f>
        <v>Sim</v>
      </c>
      <c r="F55" s="3">
        <f t="shared" si="2"/>
        <v>10</v>
      </c>
      <c r="G55" s="3">
        <v>1</v>
      </c>
      <c r="H55" s="3">
        <v>1</v>
      </c>
      <c r="I55" s="3">
        <v>1</v>
      </c>
      <c r="J55" s="3">
        <v>1</v>
      </c>
      <c r="K55" s="3">
        <v>1</v>
      </c>
      <c r="L55" s="3">
        <v>1</v>
      </c>
      <c r="M55" s="3">
        <v>1</v>
      </c>
      <c r="N55" s="3">
        <v>1</v>
      </c>
      <c r="O55" s="3">
        <v>1</v>
      </c>
      <c r="P55" s="3">
        <v>1</v>
      </c>
      <c r="Q55" s="137"/>
      <c r="R55" s="3"/>
      <c r="S55" s="137"/>
      <c r="T55" s="3">
        <v>1</v>
      </c>
      <c r="U55" s="3">
        <f t="shared" si="3"/>
        <v>6</v>
      </c>
      <c r="V55" s="3">
        <v>0</v>
      </c>
      <c r="W55" s="3">
        <v>0</v>
      </c>
      <c r="X55" s="3">
        <v>0</v>
      </c>
      <c r="Y55" s="3">
        <v>0</v>
      </c>
      <c r="Z55" s="3">
        <v>1</v>
      </c>
      <c r="AA55" s="3">
        <v>1</v>
      </c>
      <c r="AB55" s="3">
        <v>1</v>
      </c>
      <c r="AC55" s="3">
        <v>1</v>
      </c>
      <c r="AD55" s="3">
        <v>1</v>
      </c>
      <c r="AE55" s="3">
        <v>1</v>
      </c>
      <c r="AF55" s="137"/>
      <c r="AG55" s="3"/>
      <c r="AH55" s="137"/>
    </row>
    <row r="56" spans="1:34" x14ac:dyDescent="0.3">
      <c r="A56" s="100" t="s">
        <v>227</v>
      </c>
      <c r="B56" s="1" t="str">
        <f>VLOOKUP($A56,db_emp!$A$6:$N$156,B$3,FALSE)</f>
        <v>HCOR</v>
      </c>
      <c r="C56" s="1" t="str">
        <f>VLOOKUP($A56,db_emp!$A$6:$N$156,C$3,FALSE)</f>
        <v>HCOR</v>
      </c>
      <c r="D56" s="3" t="str">
        <f>VLOOKUP($A56,db_emp!$A$6:$N$156,D$3,FALSE)</f>
        <v>Sim</v>
      </c>
      <c r="E56" s="3" t="str">
        <f>VLOOKUP($A56,db_emp!$A$6:$N$156,E$3,FALSE)</f>
        <v>Sim</v>
      </c>
      <c r="F56" s="3">
        <f t="shared" si="2"/>
        <v>4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1</v>
      </c>
      <c r="N56" s="3">
        <v>1</v>
      </c>
      <c r="O56" s="3">
        <v>1</v>
      </c>
      <c r="P56" s="3">
        <v>1</v>
      </c>
      <c r="Q56" s="137"/>
      <c r="R56" s="3"/>
      <c r="S56" s="137"/>
      <c r="T56" s="3">
        <v>0</v>
      </c>
      <c r="U56" s="3">
        <f t="shared" si="3"/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137"/>
      <c r="AG56" s="3"/>
      <c r="AH56" s="137"/>
    </row>
    <row r="57" spans="1:34" x14ac:dyDescent="0.3">
      <c r="A57" s="100" t="s">
        <v>933</v>
      </c>
      <c r="B57" s="1" t="s">
        <v>933</v>
      </c>
      <c r="C57" s="1" t="str">
        <f>VLOOKUP($A57,db_emp!$A$6:$N$156,C$3,FALSE)</f>
        <v>Hemobrás</v>
      </c>
      <c r="D57" s="3" t="str">
        <f>VLOOKUP($A57,db_emp!$A$6:$N$156,D$3,FALSE)</f>
        <v>Sim</v>
      </c>
      <c r="E57" s="3" t="str">
        <f>VLOOKUP($A57,db_emp!$A$6:$N$156,E$3,FALSE)</f>
        <v>Sim</v>
      </c>
      <c r="F57" s="3">
        <f t="shared" si="2"/>
        <v>10</v>
      </c>
      <c r="G57" s="3">
        <v>1</v>
      </c>
      <c r="H57" s="3">
        <v>1</v>
      </c>
      <c r="I57" s="3">
        <v>1</v>
      </c>
      <c r="J57" s="3">
        <v>1</v>
      </c>
      <c r="K57" s="3">
        <v>1</v>
      </c>
      <c r="L57" s="3">
        <v>1</v>
      </c>
      <c r="M57" s="3">
        <v>1</v>
      </c>
      <c r="N57" s="3">
        <v>1</v>
      </c>
      <c r="O57" s="3">
        <v>1</v>
      </c>
      <c r="P57" s="3">
        <v>1</v>
      </c>
      <c r="Q57" s="137"/>
      <c r="R57" s="3"/>
      <c r="S57" s="137"/>
      <c r="T57" s="3">
        <v>1</v>
      </c>
      <c r="U57" s="3">
        <f t="shared" si="3"/>
        <v>6</v>
      </c>
      <c r="V57" s="3">
        <v>0</v>
      </c>
      <c r="W57" s="3">
        <v>0</v>
      </c>
      <c r="X57" s="3">
        <v>0</v>
      </c>
      <c r="Y57" s="3">
        <v>0</v>
      </c>
      <c r="Z57" s="3">
        <v>1</v>
      </c>
      <c r="AA57" s="3">
        <v>1</v>
      </c>
      <c r="AB57" s="3">
        <v>1</v>
      </c>
      <c r="AC57" s="3">
        <v>1</v>
      </c>
      <c r="AD57" s="3">
        <v>1</v>
      </c>
      <c r="AE57" s="3">
        <v>1</v>
      </c>
      <c r="AF57" s="137"/>
      <c r="AG57" s="3"/>
      <c r="AH57" s="137"/>
    </row>
    <row r="58" spans="1:34" x14ac:dyDescent="0.3">
      <c r="A58" s="100" t="s">
        <v>230</v>
      </c>
      <c r="B58" s="1" t="str">
        <f>VLOOKUP($A58,db_emp!$A$6:$N$156,B$3,FALSE)</f>
        <v>HOCA</v>
      </c>
      <c r="C58" s="1" t="str">
        <f>VLOOKUP($A58,db_emp!$A$6:$N$156,C$3,FALSE)</f>
        <v>Hospital Care</v>
      </c>
      <c r="D58" s="3" t="str">
        <f>VLOOKUP($A58,db_emp!$A$6:$N$156,D$3,FALSE)</f>
        <v>Sim</v>
      </c>
      <c r="E58" s="3" t="str">
        <f>VLOOKUP($A58,db_emp!$A$6:$N$156,E$3,FALSE)</f>
        <v>Sim</v>
      </c>
      <c r="F58" s="3">
        <f t="shared" si="2"/>
        <v>7</v>
      </c>
      <c r="G58" s="3">
        <v>0</v>
      </c>
      <c r="H58" s="3">
        <v>0</v>
      </c>
      <c r="I58" s="3">
        <v>0</v>
      </c>
      <c r="J58" s="3">
        <v>1</v>
      </c>
      <c r="K58" s="3">
        <v>1</v>
      </c>
      <c r="L58" s="3">
        <v>1</v>
      </c>
      <c r="M58" s="3">
        <v>1</v>
      </c>
      <c r="N58" s="3">
        <v>1</v>
      </c>
      <c r="O58" s="3">
        <v>1</v>
      </c>
      <c r="P58" s="3">
        <v>1</v>
      </c>
      <c r="Q58" s="137"/>
      <c r="R58" s="3"/>
      <c r="S58" s="137"/>
      <c r="T58" s="3">
        <v>1</v>
      </c>
      <c r="U58" s="3">
        <f t="shared" si="3"/>
        <v>6</v>
      </c>
      <c r="V58" s="3">
        <v>0</v>
      </c>
      <c r="W58" s="3">
        <v>0</v>
      </c>
      <c r="X58" s="3">
        <v>0</v>
      </c>
      <c r="Y58" s="3">
        <v>1</v>
      </c>
      <c r="Z58" s="3">
        <v>1</v>
      </c>
      <c r="AA58" s="3">
        <v>0</v>
      </c>
      <c r="AB58" s="3">
        <v>1</v>
      </c>
      <c r="AC58" s="3">
        <v>1</v>
      </c>
      <c r="AD58" s="3">
        <v>1</v>
      </c>
      <c r="AE58" s="3">
        <v>1</v>
      </c>
      <c r="AF58" s="137"/>
      <c r="AG58" s="3"/>
      <c r="AH58" s="137"/>
    </row>
    <row r="59" spans="1:34" x14ac:dyDescent="0.3">
      <c r="A59" s="100" t="s">
        <v>234</v>
      </c>
      <c r="B59" s="1" t="str">
        <f>VLOOKUP($A59,db_emp!$A$6:$N$156,B$3,FALSE)</f>
        <v>HYPE</v>
      </c>
      <c r="C59" s="1" t="str">
        <f>VLOOKUP($A59,db_emp!$A$6:$N$156,C$3,FALSE)</f>
        <v>Hypera Pharma</v>
      </c>
      <c r="D59" s="3" t="str">
        <f>VLOOKUP($A59,db_emp!$A$6:$N$156,D$3,FALSE)</f>
        <v>Sim</v>
      </c>
      <c r="E59" s="3" t="str">
        <f>VLOOKUP($A59,db_emp!$A$6:$N$156,E$3,FALSE)</f>
        <v>Sim</v>
      </c>
      <c r="F59" s="3">
        <f t="shared" si="2"/>
        <v>10</v>
      </c>
      <c r="G59" s="3">
        <v>1</v>
      </c>
      <c r="H59" s="3">
        <v>1</v>
      </c>
      <c r="I59" s="3">
        <v>1</v>
      </c>
      <c r="J59" s="3">
        <v>1</v>
      </c>
      <c r="K59" s="3">
        <v>1</v>
      </c>
      <c r="L59" s="3">
        <v>1</v>
      </c>
      <c r="M59" s="3">
        <v>1</v>
      </c>
      <c r="N59" s="3">
        <v>1</v>
      </c>
      <c r="O59" s="3">
        <v>1</v>
      </c>
      <c r="P59" s="3">
        <v>1</v>
      </c>
      <c r="Q59" s="137"/>
      <c r="R59" s="3"/>
      <c r="S59" s="137"/>
      <c r="T59" s="3">
        <v>0</v>
      </c>
      <c r="U59" s="3">
        <f t="shared" si="3"/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0</v>
      </c>
      <c r="AC59" s="3">
        <v>0</v>
      </c>
      <c r="AD59" s="3">
        <v>0</v>
      </c>
      <c r="AE59" s="3">
        <v>0</v>
      </c>
      <c r="AF59" s="137"/>
      <c r="AG59" s="3"/>
      <c r="AH59" s="137"/>
    </row>
    <row r="60" spans="1:34" x14ac:dyDescent="0.3">
      <c r="A60" s="100" t="s">
        <v>238</v>
      </c>
      <c r="B60" s="1" t="str">
        <f>VLOOKUP($A60,db_emp!$A$6:$N$156,B$3,FALSE)</f>
        <v>INDI</v>
      </c>
      <c r="C60" s="1" t="str">
        <f>VLOOKUP($A60,db_emp!$A$6:$N$156,C$3,FALSE)</f>
        <v>Farmácia Indiana</v>
      </c>
      <c r="D60" s="3" t="str">
        <f>VLOOKUP($A60,db_emp!$A$6:$N$156,D$3,FALSE)</f>
        <v>Sim</v>
      </c>
      <c r="E60" s="3" t="str">
        <f>VLOOKUP($A60,db_emp!$A$6:$N$156,E$3,FALSE)</f>
        <v>NÃO</v>
      </c>
      <c r="F60" s="141">
        <f>SUM(G60:Q60)</f>
        <v>0</v>
      </c>
      <c r="G60" s="142" t="s">
        <v>25</v>
      </c>
      <c r="H60" s="142" t="s">
        <v>25</v>
      </c>
      <c r="I60" s="142" t="s">
        <v>25</v>
      </c>
      <c r="J60" s="142" t="s">
        <v>25</v>
      </c>
      <c r="K60" s="142" t="s">
        <v>25</v>
      </c>
      <c r="L60" s="142" t="s">
        <v>25</v>
      </c>
      <c r="M60" s="142" t="s">
        <v>25</v>
      </c>
      <c r="N60" s="142" t="s">
        <v>25</v>
      </c>
      <c r="O60" s="142" t="s">
        <v>25</v>
      </c>
      <c r="P60" s="142" t="s">
        <v>25</v>
      </c>
      <c r="Q60" s="143"/>
      <c r="R60" s="141"/>
      <c r="S60" s="143"/>
      <c r="T60" s="141"/>
      <c r="U60" s="141">
        <f>SUM(V60:AF60)</f>
        <v>0</v>
      </c>
      <c r="V60" s="142" t="s">
        <v>25</v>
      </c>
      <c r="W60" s="142" t="s">
        <v>25</v>
      </c>
      <c r="X60" s="142" t="s">
        <v>25</v>
      </c>
      <c r="Y60" s="142" t="s">
        <v>25</v>
      </c>
      <c r="Z60" s="142" t="s">
        <v>25</v>
      </c>
      <c r="AA60" s="142" t="s">
        <v>25</v>
      </c>
      <c r="AB60" s="142" t="s">
        <v>25</v>
      </c>
      <c r="AC60" s="142" t="s">
        <v>25</v>
      </c>
      <c r="AD60" s="142" t="s">
        <v>25</v>
      </c>
      <c r="AE60" s="142" t="s">
        <v>25</v>
      </c>
      <c r="AF60" s="143"/>
      <c r="AG60" s="141"/>
      <c r="AH60" s="143"/>
    </row>
    <row r="61" spans="1:34" x14ac:dyDescent="0.3">
      <c r="A61" s="100" t="s">
        <v>242</v>
      </c>
      <c r="B61" s="1" t="str">
        <f>VLOOKUP($A61,db_emp!$A$6:$N$156,B$3,FALSE)</f>
        <v>KORA</v>
      </c>
      <c r="C61" s="1" t="str">
        <f>VLOOKUP($A61,db_emp!$A$6:$N$156,C$3,FALSE)</f>
        <v>Kora Saúde</v>
      </c>
      <c r="D61" s="3" t="str">
        <f>VLOOKUP($A61,db_emp!$A$6:$N$156,D$3,FALSE)</f>
        <v>Sim</v>
      </c>
      <c r="E61" s="3" t="str">
        <f>VLOOKUP($A61,db_emp!$A$6:$N$156,E$3,FALSE)</f>
        <v>Sim</v>
      </c>
      <c r="F61" s="3">
        <f t="shared" si="2"/>
        <v>7</v>
      </c>
      <c r="G61" s="3">
        <v>0</v>
      </c>
      <c r="H61" s="3">
        <v>0</v>
      </c>
      <c r="I61" s="3">
        <v>0</v>
      </c>
      <c r="J61" s="3">
        <v>1</v>
      </c>
      <c r="K61" s="3">
        <v>1</v>
      </c>
      <c r="L61" s="3">
        <v>1</v>
      </c>
      <c r="M61" s="3">
        <v>1</v>
      </c>
      <c r="N61" s="3">
        <v>1</v>
      </c>
      <c r="O61" s="3">
        <v>1</v>
      </c>
      <c r="P61" s="3">
        <v>1</v>
      </c>
      <c r="Q61" s="137"/>
      <c r="R61" s="3"/>
      <c r="S61" s="137"/>
      <c r="T61" s="3">
        <v>1</v>
      </c>
      <c r="U61" s="3">
        <f t="shared" si="3"/>
        <v>4</v>
      </c>
      <c r="V61" s="3">
        <v>0</v>
      </c>
      <c r="W61" s="3">
        <v>0</v>
      </c>
      <c r="X61" s="3">
        <v>0</v>
      </c>
      <c r="Y61" s="3">
        <v>1</v>
      </c>
      <c r="Z61" s="3">
        <v>0</v>
      </c>
      <c r="AA61" s="3">
        <v>0</v>
      </c>
      <c r="AB61" s="3">
        <v>1</v>
      </c>
      <c r="AC61" s="3">
        <v>1</v>
      </c>
      <c r="AD61" s="3">
        <v>1</v>
      </c>
      <c r="AE61" s="3">
        <v>0</v>
      </c>
      <c r="AF61" s="137"/>
      <c r="AG61" s="3"/>
      <c r="AH61" s="137"/>
    </row>
    <row r="62" spans="1:34" x14ac:dyDescent="0.3">
      <c r="A62" s="100" t="s">
        <v>246</v>
      </c>
      <c r="B62" s="1" t="str">
        <f>VLOOKUP($A62,db_emp!$A$6:$N$156,B$3,FALSE)</f>
        <v>LIBB</v>
      </c>
      <c r="C62" s="1" t="str">
        <f>VLOOKUP($A62,db_emp!$A$6:$N$156,C$3,FALSE)</f>
        <v>Libbs</v>
      </c>
      <c r="D62" s="3" t="str">
        <f>VLOOKUP($A62,db_emp!$A$6:$N$156,D$3,FALSE)</f>
        <v>Sim</v>
      </c>
      <c r="E62" s="3" t="str">
        <f>VLOOKUP($A62,db_emp!$A$6:$N$156,E$3,FALSE)</f>
        <v>Sim</v>
      </c>
      <c r="F62" s="3">
        <f t="shared" si="2"/>
        <v>4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1</v>
      </c>
      <c r="N62" s="3">
        <v>1</v>
      </c>
      <c r="O62" s="3">
        <v>1</v>
      </c>
      <c r="P62" s="3">
        <v>1</v>
      </c>
      <c r="Q62" s="137"/>
      <c r="R62" s="3"/>
      <c r="S62" s="137"/>
      <c r="T62" s="3">
        <v>0</v>
      </c>
      <c r="U62" s="3">
        <f t="shared" si="3"/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137"/>
      <c r="AG62" s="3"/>
      <c r="AH62" s="137"/>
    </row>
    <row r="63" spans="1:34" x14ac:dyDescent="0.3">
      <c r="A63" s="100" t="s">
        <v>250</v>
      </c>
      <c r="B63" s="1" t="str">
        <f>VLOOKUP($A63,db_emp!$A$6:$N$156,B$3,FALSE)</f>
        <v>MDEI</v>
      </c>
      <c r="C63" s="1" t="str">
        <f>VLOOKUP($A63,db_emp!$A$6:$N$156,C$3,FALSE)</f>
        <v>Mater Dei</v>
      </c>
      <c r="D63" s="3" t="str">
        <f>VLOOKUP($A63,db_emp!$A$6:$N$156,D$3,FALSE)</f>
        <v>Sim</v>
      </c>
      <c r="E63" s="3" t="str">
        <f>VLOOKUP($A63,db_emp!$A$6:$N$156,E$3,FALSE)</f>
        <v>Sim</v>
      </c>
      <c r="F63" s="3">
        <f t="shared" si="2"/>
        <v>10</v>
      </c>
      <c r="G63" s="3">
        <v>1</v>
      </c>
      <c r="H63" s="3">
        <v>1</v>
      </c>
      <c r="I63" s="3">
        <v>1</v>
      </c>
      <c r="J63" s="3">
        <v>1</v>
      </c>
      <c r="K63" s="3">
        <v>1</v>
      </c>
      <c r="L63" s="3">
        <v>1</v>
      </c>
      <c r="M63" s="3">
        <v>1</v>
      </c>
      <c r="N63" s="3">
        <v>1</v>
      </c>
      <c r="O63" s="3">
        <v>1</v>
      </c>
      <c r="P63" s="3">
        <v>1</v>
      </c>
      <c r="Q63" s="137"/>
      <c r="R63" s="3"/>
      <c r="S63" s="137"/>
      <c r="T63" s="3">
        <v>1</v>
      </c>
      <c r="U63" s="3">
        <f t="shared" si="3"/>
        <v>6</v>
      </c>
      <c r="V63" s="3">
        <v>0</v>
      </c>
      <c r="W63" s="3">
        <v>0</v>
      </c>
      <c r="X63" s="3">
        <v>0</v>
      </c>
      <c r="Y63" s="3">
        <v>0</v>
      </c>
      <c r="Z63" s="3">
        <v>1</v>
      </c>
      <c r="AA63" s="3">
        <v>1</v>
      </c>
      <c r="AB63" s="3">
        <v>1</v>
      </c>
      <c r="AC63" s="3">
        <v>1</v>
      </c>
      <c r="AD63" s="3">
        <v>1</v>
      </c>
      <c r="AE63" s="3">
        <v>1</v>
      </c>
      <c r="AF63" s="137"/>
      <c r="AG63" s="3"/>
      <c r="AH63" s="137"/>
    </row>
    <row r="64" spans="1:34" x14ac:dyDescent="0.3">
      <c r="A64" s="100" t="s">
        <v>254</v>
      </c>
      <c r="B64" s="1" t="str">
        <f>VLOOKUP($A64,db_emp!$A$6:$N$156,B$3,FALSE)</f>
        <v>MERC</v>
      </c>
      <c r="C64" s="1" t="str">
        <f>VLOOKUP($A64,db_emp!$A$6:$N$156,C$3,FALSE)</f>
        <v>Merck S.A.</v>
      </c>
      <c r="D64" s="3" t="str">
        <f>VLOOKUP($A64,db_emp!$A$6:$N$156,D$3,FALSE)</f>
        <v>Sim</v>
      </c>
      <c r="E64" s="3" t="str">
        <f>VLOOKUP($A64,db_emp!$A$6:$N$156,E$3,FALSE)</f>
        <v>Sim</v>
      </c>
      <c r="F64" s="3">
        <f t="shared" si="2"/>
        <v>3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1</v>
      </c>
      <c r="O64" s="3">
        <v>1</v>
      </c>
      <c r="P64" s="3">
        <v>1</v>
      </c>
      <c r="Q64" s="137"/>
      <c r="R64" s="3"/>
      <c r="S64" s="137"/>
      <c r="T64" s="3">
        <v>0</v>
      </c>
      <c r="U64" s="3">
        <f t="shared" si="3"/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  <c r="AB64" s="3">
        <v>0</v>
      </c>
      <c r="AC64" s="3">
        <v>0</v>
      </c>
      <c r="AD64" s="3">
        <v>0</v>
      </c>
      <c r="AE64" s="3">
        <v>0</v>
      </c>
      <c r="AF64" s="137"/>
      <c r="AG64" s="3"/>
      <c r="AH64" s="137"/>
    </row>
    <row r="65" spans="1:34" x14ac:dyDescent="0.3">
      <c r="A65" s="100" t="s">
        <v>257</v>
      </c>
      <c r="B65" s="1" t="str">
        <f>VLOOKUP($A65,db_emp!$A$6:$N$156,B$3,FALSE)</f>
        <v>MOVE</v>
      </c>
      <c r="C65" s="1" t="str">
        <f>VLOOKUP($A65,db_emp!$A$6:$N$156,C$3,FALSE)</f>
        <v>Hospital Moinhos de Vento</v>
      </c>
      <c r="D65" s="3" t="str">
        <f>VLOOKUP($A65,db_emp!$A$6:$N$156,D$3,FALSE)</f>
        <v>Sim</v>
      </c>
      <c r="E65" s="3" t="str">
        <f>VLOOKUP($A65,db_emp!$A$6:$N$156,E$3,FALSE)</f>
        <v>Sim</v>
      </c>
      <c r="F65" s="3">
        <f t="shared" si="2"/>
        <v>2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1</v>
      </c>
      <c r="P65" s="3">
        <v>1</v>
      </c>
      <c r="Q65" s="137"/>
      <c r="R65" s="3"/>
      <c r="S65" s="137"/>
      <c r="T65" s="3">
        <v>0</v>
      </c>
      <c r="U65" s="3">
        <f t="shared" si="3"/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3">
        <v>0</v>
      </c>
      <c r="AB65" s="3">
        <v>0</v>
      </c>
      <c r="AC65" s="3">
        <v>0</v>
      </c>
      <c r="AD65" s="3">
        <v>0</v>
      </c>
      <c r="AE65" s="3">
        <v>0</v>
      </c>
      <c r="AF65" s="137"/>
      <c r="AG65" s="3"/>
      <c r="AH65" s="137"/>
    </row>
    <row r="66" spans="1:34" x14ac:dyDescent="0.3">
      <c r="A66" s="100" t="s">
        <v>261</v>
      </c>
      <c r="B66" s="1" t="str">
        <f>VLOOKUP($A66,db_emp!$A$6:$N$156,B$3,FALSE)</f>
        <v>NEST</v>
      </c>
      <c r="C66" s="1" t="str">
        <f>VLOOKUP($A66,db_emp!$A$6:$N$156,C$3,FALSE)</f>
        <v>Nestle</v>
      </c>
      <c r="D66" s="3" t="str">
        <f>VLOOKUP($A66,db_emp!$A$6:$N$156,D$3,FALSE)</f>
        <v>Sim</v>
      </c>
      <c r="E66" s="3" t="str">
        <f>VLOOKUP($A66,db_emp!$A$6:$N$156,E$3,FALSE)</f>
        <v>NÃO</v>
      </c>
      <c r="F66" s="141">
        <f>SUM(G66:Q66)</f>
        <v>0</v>
      </c>
      <c r="G66" s="142" t="s">
        <v>25</v>
      </c>
      <c r="H66" s="142" t="s">
        <v>25</v>
      </c>
      <c r="I66" s="142" t="s">
        <v>25</v>
      </c>
      <c r="J66" s="142" t="s">
        <v>25</v>
      </c>
      <c r="K66" s="142" t="s">
        <v>25</v>
      </c>
      <c r="L66" s="142" t="s">
        <v>25</v>
      </c>
      <c r="M66" s="142" t="s">
        <v>25</v>
      </c>
      <c r="N66" s="142" t="s">
        <v>25</v>
      </c>
      <c r="O66" s="142" t="s">
        <v>25</v>
      </c>
      <c r="P66" s="142" t="s">
        <v>25</v>
      </c>
      <c r="Q66" s="143"/>
      <c r="R66" s="141"/>
      <c r="S66" s="143"/>
      <c r="T66" s="141"/>
      <c r="U66" s="141">
        <f>SUM(V66:AF66)</f>
        <v>0</v>
      </c>
      <c r="V66" s="142" t="s">
        <v>25</v>
      </c>
      <c r="W66" s="142" t="s">
        <v>25</v>
      </c>
      <c r="X66" s="142" t="s">
        <v>25</v>
      </c>
      <c r="Y66" s="142" t="s">
        <v>25</v>
      </c>
      <c r="Z66" s="142" t="s">
        <v>25</v>
      </c>
      <c r="AA66" s="142" t="s">
        <v>25</v>
      </c>
      <c r="AB66" s="142" t="s">
        <v>25</v>
      </c>
      <c r="AC66" s="142" t="s">
        <v>25</v>
      </c>
      <c r="AD66" s="142" t="s">
        <v>25</v>
      </c>
      <c r="AE66" s="142" t="s">
        <v>25</v>
      </c>
      <c r="AF66" s="143"/>
      <c r="AG66" s="141"/>
      <c r="AH66" s="143"/>
    </row>
    <row r="67" spans="1:34" x14ac:dyDescent="0.3">
      <c r="A67" s="100" t="s">
        <v>265</v>
      </c>
      <c r="B67" s="1" t="str">
        <f>VLOOKUP($A67,db_emp!$A$6:$N$156,B$3,FALSE)</f>
        <v>NISS</v>
      </c>
      <c r="C67" s="1" t="str">
        <f>VLOOKUP($A67,db_emp!$A$6:$N$156,C$3,FALSE)</f>
        <v>Nissei</v>
      </c>
      <c r="D67" s="3" t="str">
        <f>VLOOKUP($A67,db_emp!$A$6:$N$156,D$3,FALSE)</f>
        <v>Sim</v>
      </c>
      <c r="E67" s="3" t="str">
        <f>VLOOKUP($A67,db_emp!$A$6:$N$156,E$3,FALSE)</f>
        <v>Sim</v>
      </c>
      <c r="F67" s="3">
        <f t="shared" si="2"/>
        <v>10</v>
      </c>
      <c r="G67" s="3">
        <v>1</v>
      </c>
      <c r="H67" s="3">
        <v>1</v>
      </c>
      <c r="I67" s="3">
        <v>1</v>
      </c>
      <c r="J67" s="3">
        <v>1</v>
      </c>
      <c r="K67" s="3">
        <v>1</v>
      </c>
      <c r="L67" s="3">
        <v>1</v>
      </c>
      <c r="M67" s="3">
        <v>1</v>
      </c>
      <c r="N67" s="3">
        <v>1</v>
      </c>
      <c r="O67" s="3">
        <v>1</v>
      </c>
      <c r="P67" s="3">
        <v>1</v>
      </c>
      <c r="Q67" s="137"/>
      <c r="R67" s="3"/>
      <c r="S67" s="137"/>
      <c r="T67" s="3">
        <v>1</v>
      </c>
      <c r="U67" s="3">
        <f t="shared" si="3"/>
        <v>5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1</v>
      </c>
      <c r="AB67" s="3">
        <v>1</v>
      </c>
      <c r="AC67" s="3">
        <v>1</v>
      </c>
      <c r="AD67" s="3">
        <v>1</v>
      </c>
      <c r="AE67" s="3">
        <v>1</v>
      </c>
      <c r="AF67" s="137"/>
      <c r="AG67" s="3"/>
      <c r="AH67" s="137"/>
    </row>
    <row r="68" spans="1:34" x14ac:dyDescent="0.3">
      <c r="A68" s="100" t="s">
        <v>269</v>
      </c>
      <c r="B68" s="1" t="str">
        <f>VLOOKUP($A68,db_emp!$A$6:$N$156,B$3,FALSE)</f>
        <v>NNOR</v>
      </c>
      <c r="C68" s="1" t="str">
        <f>VLOOKUP($A68,db_emp!$A$6:$N$156,C$3,FALSE)</f>
        <v>Novo Nordisk</v>
      </c>
      <c r="D68" s="3" t="str">
        <f>VLOOKUP($A68,db_emp!$A$6:$N$156,D$3,FALSE)</f>
        <v>Sim</v>
      </c>
      <c r="E68" s="3" t="str">
        <f>VLOOKUP($A68,db_emp!$A$6:$N$156,E$3,FALSE)</f>
        <v>Sim</v>
      </c>
      <c r="F68" s="3">
        <f t="shared" si="2"/>
        <v>7</v>
      </c>
      <c r="G68" s="3">
        <v>1</v>
      </c>
      <c r="H68" s="3">
        <v>1</v>
      </c>
      <c r="I68" s="3">
        <v>1</v>
      </c>
      <c r="J68" s="3">
        <v>1</v>
      </c>
      <c r="K68" s="3">
        <v>1</v>
      </c>
      <c r="L68" s="3">
        <v>1</v>
      </c>
      <c r="M68" s="3">
        <v>1</v>
      </c>
      <c r="N68" s="3">
        <v>0</v>
      </c>
      <c r="O68" s="3">
        <v>0</v>
      </c>
      <c r="P68" s="3">
        <v>0</v>
      </c>
      <c r="Q68" s="137"/>
      <c r="R68" s="3"/>
      <c r="S68" s="137"/>
      <c r="T68" s="3">
        <v>0</v>
      </c>
      <c r="U68" s="3">
        <f t="shared" si="3"/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0</v>
      </c>
      <c r="AB68" s="3">
        <v>0</v>
      </c>
      <c r="AC68" s="3">
        <v>0</v>
      </c>
      <c r="AD68" s="3">
        <v>0</v>
      </c>
      <c r="AE68" s="3">
        <v>0</v>
      </c>
      <c r="AF68" s="137"/>
      <c r="AG68" s="3"/>
      <c r="AH68" s="137"/>
    </row>
    <row r="69" spans="1:34" x14ac:dyDescent="0.3">
      <c r="A69" s="100" t="s">
        <v>273</v>
      </c>
      <c r="B69" s="1" t="str">
        <f>VLOOKUP($A69,db_emp!$A$6:$N$156,B$3,FALSE)</f>
        <v>NOVA</v>
      </c>
      <c r="C69" s="1" t="str">
        <f>VLOOKUP($A69,db_emp!$A$6:$N$156,C$3,FALSE)</f>
        <v>Novartis</v>
      </c>
      <c r="D69" s="3" t="str">
        <f>VLOOKUP($A69,db_emp!$A$6:$N$156,D$3,FALSE)</f>
        <v>Sim</v>
      </c>
      <c r="E69" s="3" t="str">
        <f>VLOOKUP($A69,db_emp!$A$6:$N$156,E$3,FALSE)</f>
        <v>Sim</v>
      </c>
      <c r="F69" s="3">
        <f t="shared" si="2"/>
        <v>10</v>
      </c>
      <c r="G69" s="3">
        <v>1</v>
      </c>
      <c r="H69" s="3">
        <v>1</v>
      </c>
      <c r="I69" s="3">
        <v>1</v>
      </c>
      <c r="J69" s="3">
        <v>1</v>
      </c>
      <c r="K69" s="3">
        <v>1</v>
      </c>
      <c r="L69" s="3">
        <v>1</v>
      </c>
      <c r="M69" s="3">
        <v>1</v>
      </c>
      <c r="N69" s="3">
        <v>1</v>
      </c>
      <c r="O69" s="3">
        <v>1</v>
      </c>
      <c r="P69" s="3">
        <v>1</v>
      </c>
      <c r="Q69" s="137"/>
      <c r="R69" s="3"/>
      <c r="S69" s="137"/>
      <c r="T69" s="3">
        <v>0</v>
      </c>
      <c r="U69" s="3">
        <f t="shared" si="3"/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  <c r="AE69" s="3">
        <v>0</v>
      </c>
      <c r="AF69" s="137"/>
      <c r="AG69" s="3"/>
      <c r="AH69" s="137"/>
    </row>
    <row r="70" spans="1:34" x14ac:dyDescent="0.3">
      <c r="A70" s="100" t="s">
        <v>277</v>
      </c>
      <c r="B70" s="1" t="str">
        <f>VLOOKUP($A70,db_emp!$A$6:$N$156,B$3,FALSE)</f>
        <v>OMIN</v>
      </c>
      <c r="C70" s="1" t="str">
        <f>VLOOKUP($A70,db_emp!$A$6:$N$156,C$3,FALSE)</f>
        <v>Omint</v>
      </c>
      <c r="D70" s="3" t="str">
        <f>VLOOKUP($A70,db_emp!$A$6:$N$156,D$3,FALSE)</f>
        <v>Sim</v>
      </c>
      <c r="E70" s="3" t="str">
        <f>VLOOKUP($A70,db_emp!$A$6:$N$156,E$3,FALSE)</f>
        <v>Sim</v>
      </c>
      <c r="F70" s="3">
        <f t="shared" si="2"/>
        <v>6</v>
      </c>
      <c r="G70" s="3">
        <v>0</v>
      </c>
      <c r="H70" s="3">
        <v>0</v>
      </c>
      <c r="I70" s="3">
        <v>0</v>
      </c>
      <c r="J70" s="3">
        <v>0</v>
      </c>
      <c r="K70" s="3">
        <v>1</v>
      </c>
      <c r="L70" s="3">
        <v>1</v>
      </c>
      <c r="M70" s="3">
        <v>1</v>
      </c>
      <c r="N70" s="3">
        <v>1</v>
      </c>
      <c r="O70" s="3">
        <v>1</v>
      </c>
      <c r="P70" s="3">
        <v>1</v>
      </c>
      <c r="Q70" s="137"/>
      <c r="R70" s="3"/>
      <c r="S70" s="137"/>
      <c r="T70" s="3">
        <v>0</v>
      </c>
      <c r="U70" s="3">
        <f t="shared" si="3"/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0</v>
      </c>
      <c r="AB70" s="3">
        <v>0</v>
      </c>
      <c r="AC70" s="3">
        <v>0</v>
      </c>
      <c r="AD70" s="3">
        <v>0</v>
      </c>
      <c r="AE70" s="3">
        <v>0</v>
      </c>
      <c r="AF70" s="137"/>
      <c r="AG70" s="3"/>
      <c r="AH70" s="137"/>
    </row>
    <row r="71" spans="1:34" x14ac:dyDescent="0.3">
      <c r="A71" s="100" t="s">
        <v>281</v>
      </c>
      <c r="B71" s="1" t="str">
        <f>VLOOKUP($A71,db_emp!$A$6:$N$156,B$3,FALSE)</f>
        <v>ONCC</v>
      </c>
      <c r="C71" s="1" t="str">
        <f>VLOOKUP($A71,db_emp!$A$6:$N$156,C$3,FALSE)</f>
        <v>Oncoclínicas</v>
      </c>
      <c r="D71" s="3" t="str">
        <f>VLOOKUP($A71,db_emp!$A$6:$N$156,D$3,FALSE)</f>
        <v>Sim</v>
      </c>
      <c r="E71" s="3" t="str">
        <f>VLOOKUP($A71,db_emp!$A$6:$N$156,E$3,FALSE)</f>
        <v>Sim</v>
      </c>
      <c r="F71" s="3">
        <f t="shared" si="2"/>
        <v>7</v>
      </c>
      <c r="G71" s="3">
        <v>0</v>
      </c>
      <c r="H71" s="3">
        <v>0</v>
      </c>
      <c r="I71" s="3">
        <v>0</v>
      </c>
      <c r="J71" s="3">
        <v>1</v>
      </c>
      <c r="K71" s="3">
        <v>1</v>
      </c>
      <c r="L71" s="3">
        <v>1</v>
      </c>
      <c r="M71" s="3">
        <v>1</v>
      </c>
      <c r="N71" s="3">
        <v>1</v>
      </c>
      <c r="O71" s="3">
        <v>1</v>
      </c>
      <c r="P71" s="3">
        <v>1</v>
      </c>
      <c r="Q71" s="137"/>
      <c r="R71" s="3"/>
      <c r="S71" s="137"/>
      <c r="T71" s="3">
        <v>1</v>
      </c>
      <c r="U71" s="3">
        <f t="shared" si="3"/>
        <v>10</v>
      </c>
      <c r="V71" s="3">
        <v>1</v>
      </c>
      <c r="W71" s="3">
        <v>1</v>
      </c>
      <c r="X71" s="3">
        <v>1</v>
      </c>
      <c r="Y71" s="3">
        <v>1</v>
      </c>
      <c r="Z71" s="3">
        <v>1</v>
      </c>
      <c r="AA71" s="3">
        <v>1</v>
      </c>
      <c r="AB71" s="3">
        <v>1</v>
      </c>
      <c r="AC71" s="3">
        <v>1</v>
      </c>
      <c r="AD71" s="3">
        <v>1</v>
      </c>
      <c r="AE71" s="3">
        <v>1</v>
      </c>
      <c r="AF71" s="137"/>
      <c r="AG71" s="3"/>
      <c r="AH71" s="137"/>
    </row>
    <row r="72" spans="1:34" x14ac:dyDescent="0.3">
      <c r="A72" s="100" t="s">
        <v>285</v>
      </c>
      <c r="B72" s="1" t="str">
        <f>VLOOKUP($A72,db_emp!$A$6:$N$156,B$3,FALSE)</f>
        <v>PFIZ</v>
      </c>
      <c r="C72" s="1" t="str">
        <f>VLOOKUP($A72,db_emp!$A$6:$N$156,C$3,FALSE)</f>
        <v>Pfizer</v>
      </c>
      <c r="D72" s="3" t="str">
        <f>VLOOKUP($A72,db_emp!$A$6:$N$156,D$3,FALSE)</f>
        <v>Sim</v>
      </c>
      <c r="E72" s="3" t="str">
        <f>VLOOKUP($A72,db_emp!$A$6:$N$156,E$3,FALSE)</f>
        <v>NÃO</v>
      </c>
      <c r="F72" s="141">
        <f>SUM(G72:Q72)</f>
        <v>0</v>
      </c>
      <c r="G72" s="142" t="s">
        <v>25</v>
      </c>
      <c r="H72" s="142" t="s">
        <v>25</v>
      </c>
      <c r="I72" s="142" t="s">
        <v>25</v>
      </c>
      <c r="J72" s="142" t="s">
        <v>25</v>
      </c>
      <c r="K72" s="142" t="s">
        <v>25</v>
      </c>
      <c r="L72" s="142" t="s">
        <v>25</v>
      </c>
      <c r="M72" s="142" t="s">
        <v>25</v>
      </c>
      <c r="N72" s="142" t="s">
        <v>25</v>
      </c>
      <c r="O72" s="142" t="s">
        <v>25</v>
      </c>
      <c r="P72" s="142" t="s">
        <v>25</v>
      </c>
      <c r="Q72" s="143"/>
      <c r="R72" s="141"/>
      <c r="S72" s="143"/>
      <c r="T72" s="141"/>
      <c r="U72" s="141">
        <f>SUM(V72:AF72)</f>
        <v>0</v>
      </c>
      <c r="V72" s="142" t="s">
        <v>25</v>
      </c>
      <c r="W72" s="142" t="s">
        <v>25</v>
      </c>
      <c r="X72" s="142" t="s">
        <v>25</v>
      </c>
      <c r="Y72" s="142" t="s">
        <v>25</v>
      </c>
      <c r="Z72" s="142" t="s">
        <v>25</v>
      </c>
      <c r="AA72" s="142" t="s">
        <v>25</v>
      </c>
      <c r="AB72" s="142" t="s">
        <v>25</v>
      </c>
      <c r="AC72" s="142" t="s">
        <v>25</v>
      </c>
      <c r="AD72" s="142" t="s">
        <v>25</v>
      </c>
      <c r="AE72" s="142" t="s">
        <v>25</v>
      </c>
      <c r="AF72" s="143"/>
      <c r="AG72" s="141"/>
      <c r="AH72" s="143"/>
    </row>
    <row r="73" spans="1:34" x14ac:dyDescent="0.3">
      <c r="A73" s="100" t="s">
        <v>289</v>
      </c>
      <c r="B73" s="1" t="str">
        <f>VLOOKUP($A73,db_emp!$A$6:$N$156,B$3,FALSE)</f>
        <v>PGME</v>
      </c>
      <c r="C73" s="1" t="str">
        <f>VLOOKUP($A73,db_emp!$A$6:$N$156,C$3,FALSE)</f>
        <v>Pague Menos</v>
      </c>
      <c r="D73" s="3" t="str">
        <f>VLOOKUP($A73,db_emp!$A$6:$N$156,D$3,FALSE)</f>
        <v>Sim</v>
      </c>
      <c r="E73" s="3" t="str">
        <f>VLOOKUP($A73,db_emp!$A$6:$N$156,E$3,FALSE)</f>
        <v>Sim</v>
      </c>
      <c r="F73" s="3">
        <f t="shared" ref="F73:F117" si="6">SUM(G73:Q73)</f>
        <v>10</v>
      </c>
      <c r="G73" s="3">
        <v>1</v>
      </c>
      <c r="H73" s="3">
        <v>1</v>
      </c>
      <c r="I73" s="3">
        <v>1</v>
      </c>
      <c r="J73" s="3">
        <v>1</v>
      </c>
      <c r="K73" s="3">
        <v>1</v>
      </c>
      <c r="L73" s="3">
        <v>1</v>
      </c>
      <c r="M73" s="3">
        <v>1</v>
      </c>
      <c r="N73" s="3">
        <v>1</v>
      </c>
      <c r="O73" s="3">
        <v>1</v>
      </c>
      <c r="P73" s="3">
        <v>1</v>
      </c>
      <c r="Q73" s="137"/>
      <c r="R73" s="3"/>
      <c r="S73" s="137"/>
      <c r="T73" s="3">
        <v>1</v>
      </c>
      <c r="U73" s="3">
        <f t="shared" ref="U73:U117" si="7">SUM(V73:AF73)</f>
        <v>10</v>
      </c>
      <c r="V73" s="3">
        <v>1</v>
      </c>
      <c r="W73" s="3">
        <v>1</v>
      </c>
      <c r="X73" s="3">
        <v>1</v>
      </c>
      <c r="Y73" s="3">
        <v>1</v>
      </c>
      <c r="Z73" s="3">
        <v>1</v>
      </c>
      <c r="AA73" s="3">
        <v>1</v>
      </c>
      <c r="AB73" s="3">
        <v>1</v>
      </c>
      <c r="AC73" s="3">
        <v>1</v>
      </c>
      <c r="AD73" s="3">
        <v>1</v>
      </c>
      <c r="AE73" s="3">
        <v>1</v>
      </c>
      <c r="AF73" s="137"/>
      <c r="AG73" s="3"/>
      <c r="AH73" s="137"/>
    </row>
    <row r="74" spans="1:34" x14ac:dyDescent="0.3">
      <c r="A74" s="100" t="s">
        <v>293</v>
      </c>
      <c r="B74" s="1" t="str">
        <f>VLOOKUP($A74,db_emp!$A$6:$N$156,B$3,FALSE)</f>
        <v>POSA</v>
      </c>
      <c r="C74" s="1" t="str">
        <f>VLOOKUP($A74,db_emp!$A$6:$N$156,C$3,FALSE)</f>
        <v>Porto Saúde</v>
      </c>
      <c r="D74" s="3" t="str">
        <f>VLOOKUP($A74,db_emp!$A$6:$N$156,D$3,FALSE)</f>
        <v>Sim</v>
      </c>
      <c r="E74" s="3" t="str">
        <f>VLOOKUP($A74,db_emp!$A$6:$N$156,E$3,FALSE)</f>
        <v>Sim</v>
      </c>
      <c r="F74" s="3">
        <f t="shared" si="6"/>
        <v>10</v>
      </c>
      <c r="G74" s="3">
        <v>1</v>
      </c>
      <c r="H74" s="3">
        <v>1</v>
      </c>
      <c r="I74" s="3">
        <v>1</v>
      </c>
      <c r="J74" s="3">
        <v>1</v>
      </c>
      <c r="K74" s="3">
        <v>1</v>
      </c>
      <c r="L74" s="3">
        <v>1</v>
      </c>
      <c r="M74" s="3">
        <v>1</v>
      </c>
      <c r="N74" s="3">
        <v>1</v>
      </c>
      <c r="O74" s="3">
        <v>1</v>
      </c>
      <c r="P74" s="3">
        <v>1</v>
      </c>
      <c r="Q74" s="137"/>
      <c r="R74" s="3"/>
      <c r="S74" s="137"/>
      <c r="T74" s="3">
        <v>0</v>
      </c>
      <c r="U74" s="3">
        <f t="shared" si="7"/>
        <v>1</v>
      </c>
      <c r="V74" s="3">
        <v>1</v>
      </c>
      <c r="W74" s="3">
        <v>0</v>
      </c>
      <c r="X74" s="3">
        <v>0</v>
      </c>
      <c r="Y74" s="3">
        <v>0</v>
      </c>
      <c r="Z74" s="3">
        <v>0</v>
      </c>
      <c r="AA74" s="3">
        <v>0</v>
      </c>
      <c r="AB74" s="3">
        <v>0</v>
      </c>
      <c r="AC74" s="3">
        <v>0</v>
      </c>
      <c r="AD74" s="3">
        <v>0</v>
      </c>
      <c r="AE74" s="3">
        <v>0</v>
      </c>
      <c r="AF74" s="137"/>
      <c r="AG74" s="3"/>
      <c r="AH74" s="137"/>
    </row>
    <row r="75" spans="1:34" x14ac:dyDescent="0.3">
      <c r="A75" s="100" t="s">
        <v>297</v>
      </c>
      <c r="B75" s="1" t="str">
        <f>VLOOKUP($A75,db_emp!$A$6:$N$156,B$3,FALSE)</f>
        <v>PRAT</v>
      </c>
      <c r="C75" s="1" t="str">
        <f>VLOOKUP($A75,db_emp!$A$6:$N$156,C$3,FALSE)</f>
        <v>Prati-Donaduzzi</v>
      </c>
      <c r="D75" s="3" t="str">
        <f>VLOOKUP($A75,db_emp!$A$6:$N$156,D$3,FALSE)</f>
        <v>Sim</v>
      </c>
      <c r="E75" s="3" t="str">
        <f>VLOOKUP($A75,db_emp!$A$6:$N$156,E$3,FALSE)</f>
        <v>Sim</v>
      </c>
      <c r="F75" s="3">
        <f t="shared" si="6"/>
        <v>7</v>
      </c>
      <c r="G75" s="3">
        <v>0</v>
      </c>
      <c r="H75" s="3">
        <v>0</v>
      </c>
      <c r="I75" s="3">
        <v>0</v>
      </c>
      <c r="J75" s="3">
        <v>1</v>
      </c>
      <c r="K75" s="3">
        <v>1</v>
      </c>
      <c r="L75" s="3">
        <v>1</v>
      </c>
      <c r="M75" s="3">
        <v>1</v>
      </c>
      <c r="N75" s="3">
        <v>1</v>
      </c>
      <c r="O75" s="3">
        <v>1</v>
      </c>
      <c r="P75" s="3">
        <v>1</v>
      </c>
      <c r="Q75" s="137"/>
      <c r="R75" s="3"/>
      <c r="S75" s="137"/>
      <c r="T75" s="3">
        <v>0</v>
      </c>
      <c r="U75" s="3">
        <f t="shared" si="7"/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  <c r="AB75" s="3">
        <v>0</v>
      </c>
      <c r="AC75" s="3">
        <v>0</v>
      </c>
      <c r="AD75" s="3">
        <v>0</v>
      </c>
      <c r="AE75" s="3">
        <v>0</v>
      </c>
      <c r="AF75" s="137"/>
      <c r="AG75" s="3"/>
      <c r="AH75" s="137"/>
    </row>
    <row r="76" spans="1:34" x14ac:dyDescent="0.3">
      <c r="A76" s="100" t="s">
        <v>301</v>
      </c>
      <c r="B76" s="1" t="str">
        <f>VLOOKUP($A76,db_emp!$A$6:$N$156,B$3,FALSE)</f>
        <v>PREV</v>
      </c>
      <c r="C76" s="1" t="str">
        <f>VLOOKUP($A76,db_emp!$A$6:$N$156,C$3,FALSE)</f>
        <v>PreventSenior</v>
      </c>
      <c r="D76" s="3" t="str">
        <f>VLOOKUP($A76,db_emp!$A$6:$N$156,D$3,FALSE)</f>
        <v>Sim</v>
      </c>
      <c r="E76" s="3" t="str">
        <f>VLOOKUP($A76,db_emp!$A$6:$N$156,E$3,FALSE)</f>
        <v>Sim</v>
      </c>
      <c r="F76" s="3">
        <f t="shared" si="6"/>
        <v>10</v>
      </c>
      <c r="G76" s="3">
        <v>1</v>
      </c>
      <c r="H76" s="3">
        <v>1</v>
      </c>
      <c r="I76" s="3">
        <v>1</v>
      </c>
      <c r="J76" s="3">
        <v>1</v>
      </c>
      <c r="K76" s="3">
        <v>1</v>
      </c>
      <c r="L76" s="3">
        <v>1</v>
      </c>
      <c r="M76" s="3">
        <v>1</v>
      </c>
      <c r="N76" s="3">
        <v>1</v>
      </c>
      <c r="O76" s="3">
        <v>1</v>
      </c>
      <c r="P76" s="3">
        <v>1</v>
      </c>
      <c r="Q76" s="137"/>
      <c r="R76" s="3"/>
      <c r="S76" s="137"/>
      <c r="T76" s="3">
        <v>0</v>
      </c>
      <c r="U76" s="3">
        <f t="shared" si="7"/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3">
        <v>0</v>
      </c>
      <c r="AB76" s="3">
        <v>0</v>
      </c>
      <c r="AC76" s="3">
        <v>0</v>
      </c>
      <c r="AD76" s="3">
        <v>0</v>
      </c>
      <c r="AE76" s="3">
        <v>0</v>
      </c>
      <c r="AF76" s="137"/>
      <c r="AG76" s="3"/>
      <c r="AH76" s="137"/>
    </row>
    <row r="77" spans="1:34" x14ac:dyDescent="0.3">
      <c r="A77" s="100" t="s">
        <v>305</v>
      </c>
      <c r="B77" s="1" t="str">
        <f>VLOOKUP($A77,db_emp!$A$6:$N$156,B$3,FALSE)</f>
        <v>DMIL</v>
      </c>
      <c r="C77" s="1" t="str">
        <f>VLOOKUP($A77,db_emp!$A$6:$N$156,C$3,FALSE)</f>
        <v>d1000</v>
      </c>
      <c r="D77" s="3" t="str">
        <f>VLOOKUP($A77,db_emp!$A$6:$N$156,D$3,FALSE)</f>
        <v>Sim</v>
      </c>
      <c r="E77" s="3" t="str">
        <f>VLOOKUP($A77,db_emp!$A$6:$N$156,E$3,FALSE)</f>
        <v>Sim</v>
      </c>
      <c r="F77" s="3">
        <f t="shared" si="6"/>
        <v>7</v>
      </c>
      <c r="G77" s="3">
        <v>0</v>
      </c>
      <c r="H77" s="3">
        <v>0</v>
      </c>
      <c r="I77" s="3">
        <v>0</v>
      </c>
      <c r="J77" s="3">
        <v>1</v>
      </c>
      <c r="K77" s="3">
        <v>1</v>
      </c>
      <c r="L77" s="3">
        <v>1</v>
      </c>
      <c r="M77" s="3">
        <v>1</v>
      </c>
      <c r="N77" s="3">
        <v>1</v>
      </c>
      <c r="O77" s="3">
        <v>1</v>
      </c>
      <c r="P77" s="3">
        <v>1</v>
      </c>
      <c r="Q77" s="137"/>
      <c r="R77" s="3"/>
      <c r="S77" s="137"/>
      <c r="T77" s="3">
        <v>1</v>
      </c>
      <c r="U77" s="3">
        <f t="shared" si="7"/>
        <v>6</v>
      </c>
      <c r="V77" s="3">
        <v>0</v>
      </c>
      <c r="W77" s="3">
        <v>0</v>
      </c>
      <c r="X77" s="3">
        <v>0</v>
      </c>
      <c r="Y77" s="3">
        <v>1</v>
      </c>
      <c r="Z77" s="3">
        <v>1</v>
      </c>
      <c r="AA77" s="3">
        <v>1</v>
      </c>
      <c r="AB77" s="3">
        <v>1</v>
      </c>
      <c r="AC77" s="3" t="s">
        <v>932</v>
      </c>
      <c r="AD77" s="3">
        <v>1</v>
      </c>
      <c r="AE77" s="3">
        <v>1</v>
      </c>
      <c r="AF77" s="137"/>
      <c r="AG77" s="3"/>
      <c r="AH77" s="137"/>
    </row>
    <row r="78" spans="1:34" x14ac:dyDescent="0.3">
      <c r="A78" s="100" t="s">
        <v>307</v>
      </c>
      <c r="B78" s="1" t="str">
        <f>VLOOKUP($A78,db_emp!$A$6:$N$156,B$3,FALSE)</f>
        <v>PROF</v>
      </c>
      <c r="C78" s="1" t="str">
        <f>VLOOKUP($A78,db_emp!$A$6:$N$156,C$3,FALSE)</f>
        <v>Profarma</v>
      </c>
      <c r="D78" s="3" t="str">
        <f>VLOOKUP($A78,db_emp!$A$6:$N$156,D$3,FALSE)</f>
        <v>Sim</v>
      </c>
      <c r="E78" s="3" t="str">
        <f>VLOOKUP($A78,db_emp!$A$6:$N$156,E$3,FALSE)</f>
        <v>Sim</v>
      </c>
      <c r="F78" s="3">
        <f t="shared" si="6"/>
        <v>10</v>
      </c>
      <c r="G78" s="3">
        <v>1</v>
      </c>
      <c r="H78" s="3">
        <v>1</v>
      </c>
      <c r="I78" s="3">
        <v>1</v>
      </c>
      <c r="J78" s="3">
        <v>1</v>
      </c>
      <c r="K78" s="3">
        <v>1</v>
      </c>
      <c r="L78" s="3">
        <v>1</v>
      </c>
      <c r="M78" s="3">
        <v>1</v>
      </c>
      <c r="N78" s="3">
        <v>1</v>
      </c>
      <c r="O78" s="3">
        <v>1</v>
      </c>
      <c r="P78" s="3">
        <v>1</v>
      </c>
      <c r="Q78" s="137"/>
      <c r="R78" s="3"/>
      <c r="S78" s="137"/>
      <c r="T78" s="3">
        <v>1</v>
      </c>
      <c r="U78" s="3">
        <f t="shared" si="7"/>
        <v>10</v>
      </c>
      <c r="V78" s="3">
        <v>1</v>
      </c>
      <c r="W78" s="3">
        <v>1</v>
      </c>
      <c r="X78" s="3">
        <v>1</v>
      </c>
      <c r="Y78" s="3">
        <v>1</v>
      </c>
      <c r="Z78" s="3">
        <v>1</v>
      </c>
      <c r="AA78" s="3">
        <v>1</v>
      </c>
      <c r="AB78" s="3">
        <v>1</v>
      </c>
      <c r="AC78" s="3">
        <v>1</v>
      </c>
      <c r="AD78" s="3">
        <v>1</v>
      </c>
      <c r="AE78" s="3">
        <v>1</v>
      </c>
      <c r="AF78" s="137"/>
      <c r="AG78" s="3"/>
      <c r="AH78" s="137"/>
    </row>
    <row r="79" spans="1:34" x14ac:dyDescent="0.3">
      <c r="A79" s="100" t="s">
        <v>313</v>
      </c>
      <c r="B79" s="1" t="str">
        <f>VLOOKUP($A79,db_emp!$A$6:$N$156,B$3,FALSE)</f>
        <v>PSPE</v>
      </c>
      <c r="C79" s="1" t="str">
        <f>VLOOKUP($A79,db_emp!$A$6:$N$156,C$3,FALSE)</f>
        <v>Profarma Specialty</v>
      </c>
      <c r="D79" s="3" t="str">
        <f>VLOOKUP($A79,db_emp!$A$6:$N$156,D$3,FALSE)</f>
        <v>Sim</v>
      </c>
      <c r="E79" s="3" t="str">
        <f>VLOOKUP($A79,db_emp!$A$6:$N$156,E$3,FALSE)</f>
        <v>Sim</v>
      </c>
      <c r="F79" s="146">
        <f t="shared" si="6"/>
        <v>4</v>
      </c>
      <c r="G79" s="3">
        <v>0</v>
      </c>
      <c r="H79" s="3">
        <v>0</v>
      </c>
      <c r="I79" s="3">
        <v>0</v>
      </c>
      <c r="J79" s="3">
        <v>0</v>
      </c>
      <c r="K79" s="3">
        <v>1</v>
      </c>
      <c r="L79" s="3">
        <v>1</v>
      </c>
      <c r="M79" s="3">
        <v>1</v>
      </c>
      <c r="N79" s="3">
        <v>0</v>
      </c>
      <c r="O79" s="3">
        <v>1</v>
      </c>
      <c r="P79" s="3">
        <v>0</v>
      </c>
      <c r="Q79" s="137"/>
      <c r="R79" s="3"/>
      <c r="S79" s="137"/>
      <c r="T79" s="3">
        <v>0</v>
      </c>
      <c r="U79" s="3">
        <f t="shared" si="7"/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B79" s="3">
        <v>0</v>
      </c>
      <c r="AC79" s="3">
        <v>0</v>
      </c>
      <c r="AD79" s="3">
        <v>0</v>
      </c>
      <c r="AE79" s="3">
        <v>0</v>
      </c>
      <c r="AF79" s="137"/>
      <c r="AG79" s="3"/>
      <c r="AH79" s="137"/>
    </row>
    <row r="80" spans="1:34" x14ac:dyDescent="0.3">
      <c r="A80" s="100" t="s">
        <v>317</v>
      </c>
      <c r="B80" s="1" t="str">
        <f>VLOOKUP($A80,db_emp!$A$6:$N$156,B$3,FALSE)</f>
        <v>QUAL</v>
      </c>
      <c r="C80" s="1" t="str">
        <f>VLOOKUP($A80,db_emp!$A$6:$N$156,C$3,FALSE)</f>
        <v>Qualicorp</v>
      </c>
      <c r="D80" s="3" t="str">
        <f>VLOOKUP($A80,db_emp!$A$6:$N$156,D$3,FALSE)</f>
        <v>Sim</v>
      </c>
      <c r="E80" s="3" t="str">
        <f>VLOOKUP($A80,db_emp!$A$6:$N$156,E$3,FALSE)</f>
        <v>Sim</v>
      </c>
      <c r="F80" s="3">
        <f t="shared" si="6"/>
        <v>10</v>
      </c>
      <c r="G80" s="3">
        <v>1</v>
      </c>
      <c r="H80" s="3">
        <v>1</v>
      </c>
      <c r="I80" s="3">
        <v>1</v>
      </c>
      <c r="J80" s="3">
        <v>1</v>
      </c>
      <c r="K80" s="3">
        <v>1</v>
      </c>
      <c r="L80" s="3">
        <v>1</v>
      </c>
      <c r="M80" s="3">
        <v>1</v>
      </c>
      <c r="N80" s="3">
        <v>1</v>
      </c>
      <c r="O80" s="3">
        <v>1</v>
      </c>
      <c r="P80" s="3">
        <v>1</v>
      </c>
      <c r="Q80" s="137"/>
      <c r="R80" s="3"/>
      <c r="S80" s="137"/>
      <c r="T80" s="3">
        <v>1</v>
      </c>
      <c r="U80" s="3">
        <f t="shared" si="7"/>
        <v>10</v>
      </c>
      <c r="V80" s="3">
        <v>1</v>
      </c>
      <c r="W80" s="3">
        <v>1</v>
      </c>
      <c r="X80" s="3">
        <v>1</v>
      </c>
      <c r="Y80" s="3">
        <v>1</v>
      </c>
      <c r="Z80" s="3">
        <v>1</v>
      </c>
      <c r="AA80" s="3">
        <v>1</v>
      </c>
      <c r="AB80" s="3">
        <v>1</v>
      </c>
      <c r="AC80" s="3">
        <v>1</v>
      </c>
      <c r="AD80" s="3">
        <v>1</v>
      </c>
      <c r="AE80" s="3">
        <v>1</v>
      </c>
      <c r="AF80" s="137"/>
      <c r="AG80" s="3"/>
      <c r="AH80" s="137"/>
    </row>
    <row r="81" spans="1:34" x14ac:dyDescent="0.3">
      <c r="A81" s="100" t="s">
        <v>321</v>
      </c>
      <c r="B81" s="1" t="str">
        <f>VLOOKUP($A81,db_emp!$A$6:$N$156,B$3,FALSE)</f>
        <v>RAIA</v>
      </c>
      <c r="C81" s="1" t="str">
        <f>VLOOKUP($A81,db_emp!$A$6:$N$156,C$3,FALSE)</f>
        <v>Raia Drogasil</v>
      </c>
      <c r="D81" s="3" t="str">
        <f>VLOOKUP($A81,db_emp!$A$6:$N$156,D$3,FALSE)</f>
        <v>Sim</v>
      </c>
      <c r="E81" s="3" t="str">
        <f>VLOOKUP($A81,db_emp!$A$6:$N$156,E$3,FALSE)</f>
        <v>Sim</v>
      </c>
      <c r="F81" s="3">
        <f t="shared" si="6"/>
        <v>10</v>
      </c>
      <c r="G81" s="3">
        <v>1</v>
      </c>
      <c r="H81" s="3">
        <v>1</v>
      </c>
      <c r="I81" s="3">
        <v>1</v>
      </c>
      <c r="J81" s="3">
        <v>1</v>
      </c>
      <c r="K81" s="3">
        <v>1</v>
      </c>
      <c r="L81" s="3">
        <v>1</v>
      </c>
      <c r="M81" s="3">
        <v>1</v>
      </c>
      <c r="N81" s="3">
        <v>1</v>
      </c>
      <c r="O81" s="3">
        <v>1</v>
      </c>
      <c r="P81" s="3">
        <v>1</v>
      </c>
      <c r="Q81" s="137"/>
      <c r="R81" s="3"/>
      <c r="S81" s="137"/>
      <c r="T81" s="3">
        <v>1</v>
      </c>
      <c r="U81" s="3">
        <f t="shared" si="7"/>
        <v>10</v>
      </c>
      <c r="V81" s="3">
        <v>1</v>
      </c>
      <c r="W81" s="3">
        <v>1</v>
      </c>
      <c r="X81" s="3">
        <v>1</v>
      </c>
      <c r="Y81" s="3">
        <v>1</v>
      </c>
      <c r="Z81" s="3">
        <v>1</v>
      </c>
      <c r="AA81" s="3">
        <v>1</v>
      </c>
      <c r="AB81" s="3">
        <v>1</v>
      </c>
      <c r="AC81" s="3">
        <v>1</v>
      </c>
      <c r="AD81" s="3">
        <v>1</v>
      </c>
      <c r="AE81" s="3">
        <v>1</v>
      </c>
      <c r="AF81" s="137"/>
      <c r="AG81" s="3"/>
      <c r="AH81" s="137"/>
    </row>
    <row r="82" spans="1:34" x14ac:dyDescent="0.3">
      <c r="A82" s="100" t="s">
        <v>325</v>
      </c>
      <c r="B82" s="1" t="str">
        <f>VLOOKUP($A82,db_emp!$A$6:$N$156,B$3,FALSE)</f>
        <v>RDOR</v>
      </c>
      <c r="C82" s="1" t="str">
        <f>VLOOKUP($A82,db_emp!$A$6:$N$156,C$3,FALSE)</f>
        <v>Rede D'Or</v>
      </c>
      <c r="D82" s="3" t="str">
        <f>VLOOKUP($A82,db_emp!$A$6:$N$156,D$3,FALSE)</f>
        <v>Sim</v>
      </c>
      <c r="E82" s="3" t="str">
        <f>VLOOKUP($A82,db_emp!$A$6:$N$156,E$3,FALSE)</f>
        <v>Sim</v>
      </c>
      <c r="F82" s="3">
        <f t="shared" si="6"/>
        <v>10</v>
      </c>
      <c r="G82" s="3">
        <v>1</v>
      </c>
      <c r="H82" s="3">
        <v>1</v>
      </c>
      <c r="I82" s="3">
        <v>1</v>
      </c>
      <c r="J82" s="3">
        <v>1</v>
      </c>
      <c r="K82" s="3">
        <v>1</v>
      </c>
      <c r="L82" s="3">
        <v>1</v>
      </c>
      <c r="M82" s="3">
        <v>1</v>
      </c>
      <c r="N82" s="3">
        <v>1</v>
      </c>
      <c r="O82" s="3">
        <v>1</v>
      </c>
      <c r="P82" s="3">
        <v>1</v>
      </c>
      <c r="Q82" s="137"/>
      <c r="R82" s="3"/>
      <c r="S82" s="137"/>
      <c r="T82" s="3">
        <v>1</v>
      </c>
      <c r="U82" s="3">
        <f t="shared" si="7"/>
        <v>10</v>
      </c>
      <c r="V82" s="3">
        <v>1</v>
      </c>
      <c r="W82" s="3">
        <v>1</v>
      </c>
      <c r="X82" s="3">
        <v>1</v>
      </c>
      <c r="Y82" s="3">
        <v>1</v>
      </c>
      <c r="Z82" s="3">
        <v>1</v>
      </c>
      <c r="AA82" s="3">
        <v>1</v>
      </c>
      <c r="AB82" s="3">
        <v>1</v>
      </c>
      <c r="AC82" s="3">
        <v>1</v>
      </c>
      <c r="AD82" s="3">
        <v>1</v>
      </c>
      <c r="AE82" s="3">
        <v>1</v>
      </c>
      <c r="AF82" s="137"/>
      <c r="AG82" s="3"/>
      <c r="AH82" s="137"/>
    </row>
    <row r="83" spans="1:34" x14ac:dyDescent="0.3">
      <c r="A83" s="100" t="s">
        <v>329</v>
      </c>
      <c r="B83" s="1" t="str">
        <f>VLOOKUP($A83,db_emp!$A$6:$N$156,B$3,FALSE)</f>
        <v>SULA</v>
      </c>
      <c r="C83" s="1" t="str">
        <f>VLOOKUP($A83,db_emp!$A$6:$N$156,C$3,FALSE)</f>
        <v>SulAmérica</v>
      </c>
      <c r="D83" s="3" t="str">
        <f>VLOOKUP($A83,db_emp!$A$6:$N$156,D$3,FALSE)</f>
        <v>Sim</v>
      </c>
      <c r="E83" s="3" t="str">
        <f>VLOOKUP($A83,db_emp!$A$6:$N$156,E$3,FALSE)</f>
        <v>Sim</v>
      </c>
      <c r="F83" s="3">
        <f t="shared" si="6"/>
        <v>8</v>
      </c>
      <c r="G83" s="3">
        <v>1</v>
      </c>
      <c r="H83" s="3">
        <v>1</v>
      </c>
      <c r="I83" s="3">
        <v>1</v>
      </c>
      <c r="J83" s="3">
        <v>1</v>
      </c>
      <c r="K83" s="3">
        <v>1</v>
      </c>
      <c r="L83" s="3">
        <v>1</v>
      </c>
      <c r="M83" s="3">
        <v>1</v>
      </c>
      <c r="N83" s="3">
        <v>1</v>
      </c>
      <c r="O83" s="3">
        <v>0</v>
      </c>
      <c r="P83" s="3">
        <v>0</v>
      </c>
      <c r="Q83" s="137"/>
      <c r="R83" s="3"/>
      <c r="S83" s="137"/>
      <c r="T83" s="3">
        <v>1</v>
      </c>
      <c r="U83" s="3">
        <f t="shared" si="7"/>
        <v>8</v>
      </c>
      <c r="V83" s="3">
        <v>1</v>
      </c>
      <c r="W83" s="3">
        <v>1</v>
      </c>
      <c r="X83" s="3">
        <v>1</v>
      </c>
      <c r="Y83" s="3">
        <v>1</v>
      </c>
      <c r="Z83" s="3">
        <v>1</v>
      </c>
      <c r="AA83" s="3">
        <v>1</v>
      </c>
      <c r="AB83" s="3">
        <v>1</v>
      </c>
      <c r="AC83" s="3">
        <v>1</v>
      </c>
      <c r="AD83" s="3">
        <v>0</v>
      </c>
      <c r="AE83" s="3">
        <v>0</v>
      </c>
      <c r="AF83" s="137"/>
      <c r="AG83" s="3"/>
      <c r="AH83" s="137"/>
    </row>
    <row r="84" spans="1:34" x14ac:dyDescent="0.3">
      <c r="A84" s="100" t="s">
        <v>333</v>
      </c>
      <c r="B84" s="1" t="str">
        <f>VLOOKUP($A84,db_emp!$A$6:$N$156,B$3,FALSE)</f>
        <v>ROCH</v>
      </c>
      <c r="C84" s="1" t="str">
        <f>VLOOKUP($A84,db_emp!$A$6:$N$156,C$3,FALSE)</f>
        <v>Roche</v>
      </c>
      <c r="D84" s="3" t="str">
        <f>VLOOKUP($A84,db_emp!$A$6:$N$156,D$3,FALSE)</f>
        <v>Sim</v>
      </c>
      <c r="E84" s="3" t="str">
        <f>VLOOKUP($A84,db_emp!$A$6:$N$156,E$3,FALSE)</f>
        <v>Sim</v>
      </c>
      <c r="F84" s="3">
        <f t="shared" si="6"/>
        <v>10</v>
      </c>
      <c r="G84" s="3">
        <v>1</v>
      </c>
      <c r="H84" s="3">
        <v>1</v>
      </c>
      <c r="I84" s="3">
        <v>1</v>
      </c>
      <c r="J84" s="3">
        <v>1</v>
      </c>
      <c r="K84" s="3">
        <v>1</v>
      </c>
      <c r="L84" s="3">
        <v>1</v>
      </c>
      <c r="M84" s="3">
        <v>1</v>
      </c>
      <c r="N84" s="3">
        <v>1</v>
      </c>
      <c r="O84" s="3">
        <v>1</v>
      </c>
      <c r="P84" s="3">
        <v>1</v>
      </c>
      <c r="Q84" s="137"/>
      <c r="R84" s="3"/>
      <c r="S84" s="137"/>
      <c r="T84" s="3">
        <v>0</v>
      </c>
      <c r="U84" s="3">
        <f t="shared" si="7"/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  <c r="AE84" s="3">
        <v>0</v>
      </c>
      <c r="AF84" s="137"/>
      <c r="AG84" s="3"/>
      <c r="AH84" s="137"/>
    </row>
    <row r="85" spans="1:34" x14ac:dyDescent="0.3">
      <c r="A85" s="100" t="s">
        <v>337</v>
      </c>
      <c r="B85" s="1" t="str">
        <f>VLOOKUP($A85,db_emp!$A$6:$N$156,B$3,FALSE)</f>
        <v>RSAR</v>
      </c>
      <c r="C85" s="1" t="str">
        <f>VLOOKUP($A85,db_emp!$A$6:$N$156,C$3,FALSE)</f>
        <v>Rede Sarah (Associação das Pioneiras Sociais)</v>
      </c>
      <c r="D85" s="3" t="str">
        <f>VLOOKUP($A85,db_emp!$A$6:$N$156,D$3,FALSE)</f>
        <v>Sim</v>
      </c>
      <c r="E85" s="3" t="str">
        <f>VLOOKUP($A85,db_emp!$A$6:$N$156,E$3,FALSE)</f>
        <v>Sim</v>
      </c>
      <c r="F85" s="3">
        <f t="shared" si="6"/>
        <v>8</v>
      </c>
      <c r="G85" s="3">
        <v>1</v>
      </c>
      <c r="H85" s="3">
        <v>0</v>
      </c>
      <c r="I85" s="3">
        <v>0</v>
      </c>
      <c r="J85" s="3">
        <v>1</v>
      </c>
      <c r="K85" s="3">
        <v>1</v>
      </c>
      <c r="L85" s="3">
        <v>1</v>
      </c>
      <c r="M85" s="3">
        <v>1</v>
      </c>
      <c r="N85" s="3">
        <v>1</v>
      </c>
      <c r="O85" s="3">
        <v>1</v>
      </c>
      <c r="P85" s="3">
        <v>1</v>
      </c>
      <c r="Q85" s="137"/>
      <c r="R85" s="3"/>
      <c r="S85" s="137"/>
      <c r="T85" s="3">
        <v>0</v>
      </c>
      <c r="U85" s="3">
        <f t="shared" si="7"/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  <c r="AB85" s="3">
        <v>0</v>
      </c>
      <c r="AC85" s="3">
        <v>0</v>
      </c>
      <c r="AD85" s="3">
        <v>0</v>
      </c>
      <c r="AE85" s="3">
        <v>0</v>
      </c>
      <c r="AF85" s="137"/>
      <c r="AG85" s="3"/>
      <c r="AH85" s="137"/>
    </row>
    <row r="86" spans="1:34" x14ac:dyDescent="0.3">
      <c r="A86" s="100" t="s">
        <v>341</v>
      </c>
      <c r="B86" s="1" t="str">
        <f>VLOOKUP($A86,db_emp!$A$6:$N$156,B$3,FALSE)</f>
        <v>SABI</v>
      </c>
      <c r="C86" s="1" t="str">
        <f>VLOOKUP($A86,db_emp!$A$6:$N$156,C$3,FALSE)</f>
        <v>Sabin</v>
      </c>
      <c r="D86" s="3" t="str">
        <f>VLOOKUP($A86,db_emp!$A$6:$N$156,D$3,FALSE)</f>
        <v>Sim</v>
      </c>
      <c r="E86" s="3" t="str">
        <f>VLOOKUP($A86,db_emp!$A$6:$N$156,E$3,FALSE)</f>
        <v>Sim</v>
      </c>
      <c r="F86" s="3">
        <f t="shared" si="6"/>
        <v>9</v>
      </c>
      <c r="G86" s="3">
        <v>1</v>
      </c>
      <c r="H86" s="3">
        <v>1</v>
      </c>
      <c r="I86" s="3">
        <v>1</v>
      </c>
      <c r="J86" s="3">
        <v>1</v>
      </c>
      <c r="K86" s="3">
        <v>0</v>
      </c>
      <c r="L86" s="3">
        <v>1</v>
      </c>
      <c r="M86" s="3">
        <v>1</v>
      </c>
      <c r="N86" s="3">
        <v>1</v>
      </c>
      <c r="O86" s="3">
        <v>1</v>
      </c>
      <c r="P86" s="3">
        <v>1</v>
      </c>
      <c r="Q86" s="137"/>
      <c r="R86" s="3"/>
      <c r="S86" s="137"/>
      <c r="T86" s="3">
        <v>0</v>
      </c>
      <c r="U86" s="3">
        <f t="shared" si="7"/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0</v>
      </c>
      <c r="AB86" s="3">
        <v>0</v>
      </c>
      <c r="AC86" s="3">
        <v>0</v>
      </c>
      <c r="AD86" s="3">
        <v>0</v>
      </c>
      <c r="AE86" s="3">
        <v>0</v>
      </c>
      <c r="AF86" s="137"/>
      <c r="AG86" s="3"/>
      <c r="AH86" s="137"/>
    </row>
    <row r="87" spans="1:34" x14ac:dyDescent="0.3">
      <c r="A87" s="100" t="s">
        <v>345</v>
      </c>
      <c r="B87" s="1" t="str">
        <f>VLOOKUP($A87,db_emp!$A$6:$N$156,B$3,FALSE)</f>
        <v>SALU</v>
      </c>
      <c r="C87" s="1" t="str">
        <f>VLOOKUP($A87,db_emp!$A$6:$N$156,C$3,FALSE)</f>
        <v>Santa Lúcia</v>
      </c>
      <c r="D87" s="3" t="str">
        <f>VLOOKUP($A87,db_emp!$A$6:$N$156,D$3,FALSE)</f>
        <v>Sim</v>
      </c>
      <c r="E87" s="3" t="str">
        <f>VLOOKUP($A87,db_emp!$A$6:$N$156,E$3,FALSE)</f>
        <v>NÃO</v>
      </c>
      <c r="F87" s="141">
        <f>SUM(G87:Q87)</f>
        <v>0</v>
      </c>
      <c r="G87" s="142" t="s">
        <v>25</v>
      </c>
      <c r="H87" s="142" t="s">
        <v>25</v>
      </c>
      <c r="I87" s="142" t="s">
        <v>25</v>
      </c>
      <c r="J87" s="142" t="s">
        <v>25</v>
      </c>
      <c r="K87" s="142" t="s">
        <v>25</v>
      </c>
      <c r="L87" s="142" t="s">
        <v>25</v>
      </c>
      <c r="M87" s="142" t="s">
        <v>25</v>
      </c>
      <c r="N87" s="142" t="s">
        <v>25</v>
      </c>
      <c r="O87" s="142" t="s">
        <v>25</v>
      </c>
      <c r="P87" s="142" t="s">
        <v>25</v>
      </c>
      <c r="Q87" s="143"/>
      <c r="R87" s="141"/>
      <c r="S87" s="143"/>
      <c r="T87" s="141"/>
      <c r="U87" s="141">
        <f>SUM(V87:AF87)</f>
        <v>0</v>
      </c>
      <c r="V87" s="142" t="s">
        <v>25</v>
      </c>
      <c r="W87" s="142" t="s">
        <v>25</v>
      </c>
      <c r="X87" s="142" t="s">
        <v>25</v>
      </c>
      <c r="Y87" s="142" t="s">
        <v>25</v>
      </c>
      <c r="Z87" s="142" t="s">
        <v>25</v>
      </c>
      <c r="AA87" s="142" t="s">
        <v>25</v>
      </c>
      <c r="AB87" s="142" t="s">
        <v>25</v>
      </c>
      <c r="AC87" s="142" t="s">
        <v>25</v>
      </c>
      <c r="AD87" s="142" t="s">
        <v>25</v>
      </c>
      <c r="AE87" s="142" t="s">
        <v>25</v>
      </c>
      <c r="AF87" s="143"/>
      <c r="AG87" s="141"/>
      <c r="AH87" s="143"/>
    </row>
    <row r="88" spans="1:34" x14ac:dyDescent="0.3">
      <c r="A88" s="100" t="s">
        <v>349</v>
      </c>
      <c r="B88" s="1" t="str">
        <f>VLOOKUP($A88,db_emp!$A$6:$N$156,B$3,FALSE)</f>
        <v>MEDL</v>
      </c>
      <c r="C88" s="1" t="str">
        <f>VLOOKUP($A88,db_emp!$A$6:$N$156,C$3,FALSE)</f>
        <v>Medley</v>
      </c>
      <c r="D88" s="3" t="str">
        <f>VLOOKUP($A88,db_emp!$A$6:$N$156,D$3,FALSE)</f>
        <v>Sim</v>
      </c>
      <c r="E88" s="3" t="str">
        <f>VLOOKUP($A88,db_emp!$A$6:$N$156,E$3,FALSE)</f>
        <v>Sim</v>
      </c>
      <c r="F88" s="3">
        <f t="shared" si="6"/>
        <v>10</v>
      </c>
      <c r="G88" s="3">
        <v>1</v>
      </c>
      <c r="H88" s="3">
        <v>1</v>
      </c>
      <c r="I88" s="3">
        <v>1</v>
      </c>
      <c r="J88" s="3">
        <v>1</v>
      </c>
      <c r="K88" s="3">
        <v>1</v>
      </c>
      <c r="L88" s="3">
        <v>1</v>
      </c>
      <c r="M88" s="3">
        <v>1</v>
      </c>
      <c r="N88" s="3">
        <v>1</v>
      </c>
      <c r="O88" s="3">
        <v>1</v>
      </c>
      <c r="P88" s="3">
        <v>1</v>
      </c>
      <c r="Q88" s="137"/>
      <c r="R88" s="3"/>
      <c r="S88" s="137"/>
      <c r="T88" s="3">
        <v>1</v>
      </c>
      <c r="U88" s="3">
        <f t="shared" si="7"/>
        <v>5</v>
      </c>
      <c r="V88" s="3">
        <v>0</v>
      </c>
      <c r="W88" s="3">
        <v>0</v>
      </c>
      <c r="X88" s="3">
        <v>0</v>
      </c>
      <c r="Y88" s="3">
        <v>0</v>
      </c>
      <c r="Z88" s="3">
        <v>1</v>
      </c>
      <c r="AA88" s="3">
        <v>1</v>
      </c>
      <c r="AB88" s="3">
        <v>0</v>
      </c>
      <c r="AC88" s="3">
        <v>1</v>
      </c>
      <c r="AD88" s="3">
        <v>1</v>
      </c>
      <c r="AE88" s="3">
        <v>1</v>
      </c>
      <c r="AF88" s="137"/>
      <c r="AG88" s="3"/>
      <c r="AH88" s="137"/>
    </row>
    <row r="89" spans="1:34" x14ac:dyDescent="0.3">
      <c r="A89" s="160" t="s">
        <v>345</v>
      </c>
      <c r="B89" s="1" t="str">
        <f>VLOOKUP($A89,db_emp!$A$6:$N$156,B$3,FALSE)</f>
        <v>SALU</v>
      </c>
      <c r="C89" s="1" t="str">
        <f>VLOOKUP($A89,db_emp!$A$6:$N$156,C$3,FALSE)</f>
        <v>Santa Lúcia</v>
      </c>
      <c r="D89" s="3" t="str">
        <f>VLOOKUP($A89,db_emp!$A$6:$N$156,D$3,FALSE)</f>
        <v>Sim</v>
      </c>
      <c r="E89" s="3" t="str">
        <f>VLOOKUP($A89,db_emp!$A$6:$N$156,E$3,FALSE)</f>
        <v>NÃO</v>
      </c>
      <c r="F89" s="3">
        <f>SUM(G89:Q89)</f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/>
      <c r="R89" s="3"/>
      <c r="S89" s="3"/>
      <c r="T89" s="3">
        <v>0</v>
      </c>
      <c r="U89" s="3">
        <f>SUM(V89:AF89)</f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0</v>
      </c>
      <c r="AB89" s="3">
        <v>0</v>
      </c>
      <c r="AC89" s="3">
        <v>0</v>
      </c>
      <c r="AD89" s="3">
        <v>0</v>
      </c>
      <c r="AE89" s="3">
        <v>0</v>
      </c>
      <c r="AF89" s="3"/>
      <c r="AG89" s="1"/>
      <c r="AH89" s="1"/>
    </row>
    <row r="90" spans="1:34" x14ac:dyDescent="0.3">
      <c r="A90" s="100" t="s">
        <v>351</v>
      </c>
      <c r="B90" s="1" t="str">
        <f>VLOOKUP($A90,db_emp!$A$6:$N$156,B$3,FALSE)</f>
        <v>SANO</v>
      </c>
      <c r="C90" s="1" t="str">
        <f>VLOOKUP($A90,db_emp!$A$6:$N$156,C$3,FALSE)</f>
        <v>Sanofi Medley</v>
      </c>
      <c r="D90" s="3" t="str">
        <f>VLOOKUP($A90,db_emp!$A$6:$N$156,D$3,FALSE)</f>
        <v>Sim</v>
      </c>
      <c r="E90" s="3" t="str">
        <f>VLOOKUP($A90,db_emp!$A$6:$N$156,E$3,FALSE)</f>
        <v>Sim</v>
      </c>
      <c r="F90" s="3">
        <f t="shared" si="6"/>
        <v>10</v>
      </c>
      <c r="G90" s="3">
        <v>1</v>
      </c>
      <c r="H90" s="3">
        <v>1</v>
      </c>
      <c r="I90" s="3">
        <v>1</v>
      </c>
      <c r="J90" s="3">
        <v>1</v>
      </c>
      <c r="K90" s="3">
        <v>1</v>
      </c>
      <c r="L90" s="3">
        <v>1</v>
      </c>
      <c r="M90" s="3">
        <v>1</v>
      </c>
      <c r="N90" s="3">
        <v>1</v>
      </c>
      <c r="O90" s="3">
        <v>1</v>
      </c>
      <c r="P90" s="3">
        <v>1</v>
      </c>
      <c r="Q90" s="137"/>
      <c r="R90" s="3"/>
      <c r="S90" s="137"/>
      <c r="T90" s="3">
        <v>0</v>
      </c>
      <c r="U90" s="3">
        <f t="shared" si="7"/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B90" s="3">
        <v>0</v>
      </c>
      <c r="AC90" s="3">
        <v>0</v>
      </c>
      <c r="AD90" s="3">
        <v>0</v>
      </c>
      <c r="AE90" s="3">
        <v>0</v>
      </c>
      <c r="AF90" s="137"/>
      <c r="AG90" s="3"/>
      <c r="AH90" s="137"/>
    </row>
    <row r="91" spans="1:34" x14ac:dyDescent="0.3">
      <c r="A91" s="100" t="s">
        <v>357</v>
      </c>
      <c r="B91" s="1" t="str">
        <f>VLOOKUP($A91,db_emp!$A$6:$N$156,B$3,FALSE)</f>
        <v>SAVE</v>
      </c>
      <c r="C91" s="1" t="str">
        <f>VLOOKUP($A91,db_emp!$A$6:$N$156,C$3,FALSE)</f>
        <v>Sanofi Aventis</v>
      </c>
      <c r="D91" s="246" t="str">
        <f>VLOOKUP($A91,db_emp!$A$6:$N$156,D$3,FALSE)</f>
        <v>Sim</v>
      </c>
      <c r="E91" s="3" t="str">
        <f>VLOOKUP($A91,db_emp!$A$6:$N$156,E$3,FALSE)</f>
        <v>Sim</v>
      </c>
      <c r="F91" s="3">
        <f t="shared" si="6"/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137"/>
      <c r="R91" s="3" t="s">
        <v>618</v>
      </c>
      <c r="S91" s="137"/>
      <c r="T91" s="3">
        <v>0</v>
      </c>
      <c r="U91" s="3">
        <f t="shared" ref="U91" si="8">SUM(V91:AF91)</f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3">
        <v>0</v>
      </c>
      <c r="AB91" s="3">
        <v>0</v>
      </c>
      <c r="AC91" s="3">
        <v>0</v>
      </c>
      <c r="AD91" s="3">
        <v>0</v>
      </c>
      <c r="AE91" s="3">
        <v>0</v>
      </c>
      <c r="AF91" s="137"/>
      <c r="AG91" s="3"/>
      <c r="AH91" s="137"/>
    </row>
    <row r="92" spans="1:34" x14ac:dyDescent="0.3">
      <c r="A92" s="100" t="s">
        <v>361</v>
      </c>
      <c r="B92" s="1" t="str">
        <f>VLOOKUP($A92,db_emp!$A$6:$N$156,B$3,FALSE)</f>
        <v>SAOJ</v>
      </c>
      <c r="C92" s="1" t="str">
        <f>VLOOKUP($A92,db_emp!$A$6:$N$156,C$3,FALSE)</f>
        <v>Farmácia São João</v>
      </c>
      <c r="D92" s="246" t="str">
        <f>VLOOKUP($A92,db_emp!$A$6:$N$156,D$3,FALSE)</f>
        <v>Sim</v>
      </c>
      <c r="E92" s="3" t="str">
        <f>VLOOKUP($A92,db_emp!$A$6:$N$156,E$3,FALSE)</f>
        <v>NÃO</v>
      </c>
      <c r="F92" s="141">
        <f>SUM(G92:Q92)</f>
        <v>0</v>
      </c>
      <c r="G92" s="142" t="s">
        <v>25</v>
      </c>
      <c r="H92" s="142" t="s">
        <v>25</v>
      </c>
      <c r="I92" s="142" t="s">
        <v>25</v>
      </c>
      <c r="J92" s="142" t="s">
        <v>25</v>
      </c>
      <c r="K92" s="142" t="s">
        <v>25</v>
      </c>
      <c r="L92" s="142" t="s">
        <v>25</v>
      </c>
      <c r="M92" s="142" t="s">
        <v>25</v>
      </c>
      <c r="N92" s="142" t="s">
        <v>25</v>
      </c>
      <c r="O92" s="142" t="s">
        <v>25</v>
      </c>
      <c r="P92" s="142" t="s">
        <v>25</v>
      </c>
      <c r="Q92" s="143"/>
      <c r="R92" s="141"/>
      <c r="S92" s="143"/>
      <c r="T92" s="141"/>
      <c r="U92" s="141">
        <f>SUM(V92:AF92)</f>
        <v>0</v>
      </c>
      <c r="V92" s="142" t="s">
        <v>25</v>
      </c>
      <c r="W92" s="142" t="s">
        <v>25</v>
      </c>
      <c r="X92" s="142" t="s">
        <v>25</v>
      </c>
      <c r="Y92" s="142" t="s">
        <v>25</v>
      </c>
      <c r="Z92" s="142" t="s">
        <v>25</v>
      </c>
      <c r="AA92" s="142" t="s">
        <v>25</v>
      </c>
      <c r="AB92" s="142" t="s">
        <v>25</v>
      </c>
      <c r="AC92" s="142" t="s">
        <v>25</v>
      </c>
      <c r="AD92" s="142" t="s">
        <v>25</v>
      </c>
      <c r="AE92" s="142" t="s">
        <v>25</v>
      </c>
      <c r="AF92" s="143"/>
      <c r="AG92" s="141"/>
      <c r="AH92" s="143"/>
    </row>
    <row r="93" spans="1:34" x14ac:dyDescent="0.3">
      <c r="A93" s="100" t="s">
        <v>365</v>
      </c>
      <c r="B93" s="1" t="str">
        <f>VLOOKUP($A93,db_emp!$A$6:$N$156,B$3,FALSE)</f>
        <v>SBSC</v>
      </c>
      <c r="C93" s="1" t="str">
        <f>VLOOKUP($A93,db_emp!$A$6:$N$156,C$3,FALSE)</f>
        <v>Sociedade Beneficente São Camilo (Hospital São Camilo)</v>
      </c>
      <c r="D93" s="246" t="str">
        <f>VLOOKUP($A93,db_emp!$A$6:$N$156,D$3,FALSE)</f>
        <v>Sim</v>
      </c>
      <c r="E93" s="3" t="str">
        <f>VLOOKUP($A93,db_emp!$A$6:$N$156,E$3,FALSE)</f>
        <v>Sim</v>
      </c>
      <c r="F93" s="3">
        <f t="shared" si="6"/>
        <v>4</v>
      </c>
      <c r="G93" s="3">
        <v>1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1</v>
      </c>
      <c r="O93" s="3">
        <v>1</v>
      </c>
      <c r="P93" s="3">
        <v>1</v>
      </c>
      <c r="Q93" s="137"/>
      <c r="R93" s="3"/>
      <c r="S93" s="137"/>
      <c r="T93" s="3">
        <v>0</v>
      </c>
      <c r="U93" s="3">
        <f t="shared" si="7"/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</v>
      </c>
      <c r="AB93" s="3">
        <v>0</v>
      </c>
      <c r="AC93" s="3">
        <v>0</v>
      </c>
      <c r="AD93" s="3">
        <v>0</v>
      </c>
      <c r="AE93" s="3">
        <v>0</v>
      </c>
      <c r="AF93" s="137"/>
      <c r="AG93" s="3"/>
      <c r="AH93" s="137"/>
    </row>
    <row r="94" spans="1:34" x14ac:dyDescent="0.3">
      <c r="A94" s="100" t="s">
        <v>369</v>
      </c>
      <c r="B94" s="1" t="str">
        <f>VLOOKUP($A94,db_emp!$A$6:$N$156,B$3,FALSE)</f>
        <v>SCPA</v>
      </c>
      <c r="C94" s="1" t="str">
        <f>VLOOKUP($A94,db_emp!$A$6:$N$156,C$3,FALSE)</f>
        <v>Santa Casa de Porto Alegre</v>
      </c>
      <c r="D94" s="246" t="str">
        <f>VLOOKUP($A94,db_emp!$A$6:$N$156,D$3,FALSE)</f>
        <v>Sim</v>
      </c>
      <c r="E94" s="3" t="str">
        <f>VLOOKUP($A94,db_emp!$A$6:$N$156,E$3,FALSE)</f>
        <v>Sim</v>
      </c>
      <c r="F94" s="3">
        <f>SUM(G94:Q94)</f>
        <v>10</v>
      </c>
      <c r="G94" s="3">
        <v>1</v>
      </c>
      <c r="H94" s="3">
        <v>1</v>
      </c>
      <c r="I94" s="3">
        <v>1</v>
      </c>
      <c r="J94" s="3">
        <v>1</v>
      </c>
      <c r="K94" s="3">
        <v>1</v>
      </c>
      <c r="L94" s="3">
        <v>1</v>
      </c>
      <c r="M94" s="3">
        <v>1</v>
      </c>
      <c r="N94" s="3">
        <v>1</v>
      </c>
      <c r="O94" s="3">
        <v>1</v>
      </c>
      <c r="P94" s="3">
        <v>1</v>
      </c>
      <c r="Q94" s="137"/>
      <c r="R94" s="3"/>
      <c r="S94" s="137"/>
      <c r="T94" s="3">
        <v>1</v>
      </c>
      <c r="U94" s="3">
        <f t="shared" si="7"/>
        <v>4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</v>
      </c>
      <c r="AB94" s="3">
        <v>1</v>
      </c>
      <c r="AC94" s="3">
        <v>1</v>
      </c>
      <c r="AD94" s="3">
        <v>1</v>
      </c>
      <c r="AE94" s="3">
        <v>1</v>
      </c>
      <c r="AF94" s="137"/>
      <c r="AG94" s="3"/>
      <c r="AH94" s="137"/>
    </row>
    <row r="95" spans="1:34" x14ac:dyDescent="0.3">
      <c r="A95" s="100" t="s">
        <v>373</v>
      </c>
      <c r="B95" s="1" t="str">
        <f>VLOOKUP($A95,db_emp!$A$6:$N$156,B$3,FALSE)</f>
        <v>SECO</v>
      </c>
      <c r="C95" s="1" t="str">
        <f>VLOOKUP($A95,db_emp!$A$6:$N$156,C$3,FALSE)</f>
        <v>Seconci</v>
      </c>
      <c r="D95" s="246" t="str">
        <f>VLOOKUP($A95,db_emp!$A$6:$N$156,D$3,FALSE)</f>
        <v>Sim</v>
      </c>
      <c r="E95" s="3" t="str">
        <f>VLOOKUP($A95,db_emp!$A$6:$N$156,E$3,FALSE)</f>
        <v>Sim</v>
      </c>
      <c r="F95" s="3">
        <f t="shared" si="6"/>
        <v>9</v>
      </c>
      <c r="G95" s="3">
        <v>1</v>
      </c>
      <c r="H95" s="3">
        <v>1</v>
      </c>
      <c r="I95" s="3">
        <v>0</v>
      </c>
      <c r="J95" s="3">
        <v>1</v>
      </c>
      <c r="K95" s="3">
        <v>1</v>
      </c>
      <c r="L95" s="3">
        <v>1</v>
      </c>
      <c r="M95" s="3">
        <v>1</v>
      </c>
      <c r="N95" s="3">
        <v>1</v>
      </c>
      <c r="O95" s="3">
        <v>1</v>
      </c>
      <c r="P95" s="3">
        <v>1</v>
      </c>
      <c r="Q95" s="137"/>
      <c r="R95" s="3"/>
      <c r="S95" s="137"/>
      <c r="T95" s="3">
        <v>0</v>
      </c>
      <c r="U95" s="3">
        <f t="shared" si="7"/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0</v>
      </c>
      <c r="AB95" s="3">
        <v>0</v>
      </c>
      <c r="AC95" s="3">
        <v>0</v>
      </c>
      <c r="AD95" s="3">
        <v>0</v>
      </c>
      <c r="AE95" s="3">
        <v>0</v>
      </c>
      <c r="AF95" s="137"/>
      <c r="AG95" s="3"/>
      <c r="AH95" s="137"/>
    </row>
    <row r="96" spans="1:34" x14ac:dyDescent="0.3">
      <c r="A96" s="100" t="s">
        <v>377</v>
      </c>
      <c r="B96" s="1" t="str">
        <f>VLOOKUP($A96,db_emp!$A$6:$N$156,B$3,FALSE)</f>
        <v>SILI</v>
      </c>
      <c r="C96" s="1" t="str">
        <f>VLOOKUP($A96,db_emp!$A$6:$N$156,C$3,FALSE)</f>
        <v>Hospital Sírio Libanês</v>
      </c>
      <c r="D96" s="246" t="str">
        <f>VLOOKUP($A96,db_emp!$A$6:$N$156,D$3,FALSE)</f>
        <v>Sim</v>
      </c>
      <c r="E96" s="3" t="str">
        <f>VLOOKUP($A96,db_emp!$A$6:$N$156,E$3,FALSE)</f>
        <v>Sim</v>
      </c>
      <c r="F96" s="3">
        <f t="shared" si="6"/>
        <v>9</v>
      </c>
      <c r="G96" s="3">
        <v>1</v>
      </c>
      <c r="H96" s="3">
        <v>1</v>
      </c>
      <c r="I96" s="3">
        <v>0</v>
      </c>
      <c r="J96" s="3">
        <v>1</v>
      </c>
      <c r="K96" s="3">
        <v>1</v>
      </c>
      <c r="L96" s="3">
        <v>1</v>
      </c>
      <c r="M96" s="3">
        <v>1</v>
      </c>
      <c r="N96" s="3">
        <v>1</v>
      </c>
      <c r="O96" s="3">
        <v>1</v>
      </c>
      <c r="P96" s="3">
        <v>1</v>
      </c>
      <c r="Q96" s="137"/>
      <c r="R96" s="3"/>
      <c r="S96" s="137"/>
      <c r="T96" s="3">
        <v>1</v>
      </c>
      <c r="U96" s="3">
        <f t="shared" si="7"/>
        <v>5</v>
      </c>
      <c r="V96" s="3">
        <v>0</v>
      </c>
      <c r="W96" s="3">
        <v>0</v>
      </c>
      <c r="X96" s="3">
        <v>0</v>
      </c>
      <c r="Y96" s="3">
        <v>1</v>
      </c>
      <c r="Z96" s="3">
        <v>1</v>
      </c>
      <c r="AA96" s="3">
        <v>1</v>
      </c>
      <c r="AB96" s="3">
        <v>0</v>
      </c>
      <c r="AC96" s="3">
        <v>0</v>
      </c>
      <c r="AD96" s="3">
        <v>1</v>
      </c>
      <c r="AE96" s="3">
        <v>1</v>
      </c>
      <c r="AF96" s="137"/>
      <c r="AG96" s="3"/>
      <c r="AH96" s="137"/>
    </row>
    <row r="97" spans="1:34" x14ac:dyDescent="0.3">
      <c r="A97" s="100" t="s">
        <v>381</v>
      </c>
      <c r="B97" s="1" t="str">
        <f>VLOOKUP($A97,db_emp!$A$6:$N$156,B$3,FALSE)</f>
        <v>SOLF</v>
      </c>
      <c r="C97" s="1" t="str">
        <f>VLOOKUP($A97,db_emp!$A$6:$N$156,C$3,FALSE)</f>
        <v>Solfarma</v>
      </c>
      <c r="D97" s="246" t="str">
        <f>VLOOKUP($A97,db_emp!$A$6:$N$156,D$3,FALSE)</f>
        <v>Sim</v>
      </c>
      <c r="E97" s="3" t="str">
        <f>VLOOKUP($A97,db_emp!$A$6:$N$156,E$3,FALSE)</f>
        <v>Sim</v>
      </c>
      <c r="F97" s="3">
        <f t="shared" si="6"/>
        <v>6</v>
      </c>
      <c r="G97" s="3">
        <v>0</v>
      </c>
      <c r="H97" s="3">
        <v>0</v>
      </c>
      <c r="I97" s="3">
        <v>0</v>
      </c>
      <c r="J97" s="3">
        <v>0</v>
      </c>
      <c r="K97" s="3">
        <v>1</v>
      </c>
      <c r="L97" s="3">
        <v>1</v>
      </c>
      <c r="M97" s="3">
        <v>1</v>
      </c>
      <c r="N97" s="3">
        <v>1</v>
      </c>
      <c r="O97" s="3">
        <v>1</v>
      </c>
      <c r="P97" s="3">
        <v>1</v>
      </c>
      <c r="Q97" s="137"/>
      <c r="R97" s="3"/>
      <c r="S97" s="137"/>
      <c r="T97" s="3">
        <v>0</v>
      </c>
      <c r="U97" s="3">
        <f t="shared" si="7"/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3">
        <v>0</v>
      </c>
      <c r="AB97" s="3">
        <v>0</v>
      </c>
      <c r="AC97" s="3">
        <v>0</v>
      </c>
      <c r="AD97" s="3">
        <v>0</v>
      </c>
      <c r="AE97" s="3">
        <v>0</v>
      </c>
      <c r="AF97" s="137"/>
      <c r="AG97" s="3"/>
      <c r="AH97" s="137"/>
    </row>
    <row r="98" spans="1:34" x14ac:dyDescent="0.3">
      <c r="A98" s="100" t="s">
        <v>385</v>
      </c>
      <c r="B98" s="1" t="str">
        <f>VLOOKUP($A98,db_emp!$A$6:$N$156,B$3,FALSE)</f>
        <v>SPDM</v>
      </c>
      <c r="C98" s="1" t="str">
        <f>VLOOKUP($A98,db_emp!$A$6:$N$156,C$3,FALSE)</f>
        <v>SPDM Hospital São Paulo</v>
      </c>
      <c r="D98" s="246" t="str">
        <f>VLOOKUP($A98,db_emp!$A$6:$N$156,D$3,FALSE)</f>
        <v>Sim</v>
      </c>
      <c r="E98" s="3" t="str">
        <f>VLOOKUP($A98,db_emp!$A$6:$N$156,E$3,FALSE)</f>
        <v>Sim</v>
      </c>
      <c r="F98" s="3">
        <f t="shared" si="6"/>
        <v>10</v>
      </c>
      <c r="G98" s="3">
        <v>1</v>
      </c>
      <c r="H98" s="3">
        <v>1</v>
      </c>
      <c r="I98" s="3">
        <v>1</v>
      </c>
      <c r="J98" s="3">
        <v>1</v>
      </c>
      <c r="K98" s="3">
        <v>1</v>
      </c>
      <c r="L98" s="3">
        <v>1</v>
      </c>
      <c r="M98" s="3">
        <v>1</v>
      </c>
      <c r="N98" s="3">
        <v>1</v>
      </c>
      <c r="O98" s="3">
        <v>1</v>
      </c>
      <c r="P98" s="3">
        <v>1</v>
      </c>
      <c r="Q98" s="137"/>
      <c r="R98" s="3"/>
      <c r="S98" s="137"/>
      <c r="T98" s="3">
        <v>1</v>
      </c>
      <c r="U98" s="3">
        <f t="shared" si="7"/>
        <v>10</v>
      </c>
      <c r="V98" s="3">
        <v>1</v>
      </c>
      <c r="W98" s="3">
        <v>1</v>
      </c>
      <c r="X98" s="3">
        <v>1</v>
      </c>
      <c r="Y98" s="3">
        <v>1</v>
      </c>
      <c r="Z98" s="3">
        <v>1</v>
      </c>
      <c r="AA98" s="3">
        <v>1</v>
      </c>
      <c r="AB98" s="3">
        <v>1</v>
      </c>
      <c r="AC98" s="3">
        <v>1</v>
      </c>
      <c r="AD98" s="3">
        <v>1</v>
      </c>
      <c r="AE98" s="3">
        <v>1</v>
      </c>
      <c r="AF98" s="137"/>
      <c r="AG98" s="3"/>
      <c r="AH98" s="137"/>
    </row>
    <row r="99" spans="1:34" x14ac:dyDescent="0.3">
      <c r="A99" s="100" t="s">
        <v>389</v>
      </c>
      <c r="B99" s="1" t="str">
        <f>VLOOKUP($A99,db_emp!$A$6:$N$156,B$3,FALSE)</f>
        <v>TEUT</v>
      </c>
      <c r="C99" s="1" t="str">
        <f>VLOOKUP($A99,db_emp!$A$6:$N$156,C$3,FALSE)</f>
        <v>Teuto</v>
      </c>
      <c r="D99" s="246" t="str">
        <f>VLOOKUP($A99,db_emp!$A$6:$N$156,D$3,FALSE)</f>
        <v>Sim</v>
      </c>
      <c r="E99" s="3" t="str">
        <f>VLOOKUP($A99,db_emp!$A$6:$N$156,E$3,FALSE)</f>
        <v>Sim</v>
      </c>
      <c r="F99" s="3">
        <f t="shared" si="6"/>
        <v>8</v>
      </c>
      <c r="G99" s="3">
        <v>1</v>
      </c>
      <c r="H99" s="3">
        <v>1</v>
      </c>
      <c r="I99" s="3">
        <v>0</v>
      </c>
      <c r="J99" s="3">
        <v>0</v>
      </c>
      <c r="K99" s="3">
        <v>1</v>
      </c>
      <c r="L99" s="3">
        <v>1</v>
      </c>
      <c r="M99" s="3">
        <v>1</v>
      </c>
      <c r="N99" s="3">
        <v>1</v>
      </c>
      <c r="O99" s="3">
        <v>1</v>
      </c>
      <c r="P99" s="3">
        <v>1</v>
      </c>
      <c r="Q99" s="137"/>
      <c r="R99" s="3"/>
      <c r="S99" s="137"/>
      <c r="T99" s="3">
        <v>1</v>
      </c>
      <c r="U99" s="3">
        <f t="shared" si="7"/>
        <v>6</v>
      </c>
      <c r="V99" s="3">
        <v>0</v>
      </c>
      <c r="W99" s="3">
        <v>0</v>
      </c>
      <c r="X99" s="3">
        <v>0</v>
      </c>
      <c r="Y99" s="3">
        <v>0</v>
      </c>
      <c r="Z99" s="3">
        <v>1</v>
      </c>
      <c r="AA99" s="3">
        <v>1</v>
      </c>
      <c r="AB99" s="3">
        <v>1</v>
      </c>
      <c r="AC99" s="3">
        <v>1</v>
      </c>
      <c r="AD99" s="3">
        <v>1</v>
      </c>
      <c r="AE99" s="3">
        <v>1</v>
      </c>
      <c r="AF99" s="137"/>
      <c r="AG99" s="3"/>
      <c r="AH99" s="137"/>
    </row>
    <row r="100" spans="1:34" x14ac:dyDescent="0.3">
      <c r="A100" s="100" t="s">
        <v>393</v>
      </c>
      <c r="B100" s="1" t="str">
        <f>VLOOKUP($A100,db_emp!$A$6:$N$156,B$3,FALSE)</f>
        <v>UMBE</v>
      </c>
      <c r="C100" s="1" t="str">
        <f>VLOOKUP($A100,db_emp!$A$6:$N$156,C$3,FALSE)</f>
        <v>Unimed Belém</v>
      </c>
      <c r="D100" s="246" t="str">
        <f>VLOOKUP($A100,db_emp!$A$6:$N$156,D$3,FALSE)</f>
        <v>Sim</v>
      </c>
      <c r="E100" s="3" t="str">
        <f>VLOOKUP($A100,db_emp!$A$6:$N$156,E$3,FALSE)</f>
        <v>Sim</v>
      </c>
      <c r="F100" s="3">
        <f t="shared" si="6"/>
        <v>9</v>
      </c>
      <c r="G100" s="146">
        <v>0</v>
      </c>
      <c r="H100" s="3">
        <v>1</v>
      </c>
      <c r="I100" s="3">
        <v>1</v>
      </c>
      <c r="J100" s="3">
        <v>1</v>
      </c>
      <c r="K100" s="3">
        <v>1</v>
      </c>
      <c r="L100" s="3">
        <v>1</v>
      </c>
      <c r="M100" s="3">
        <v>1</v>
      </c>
      <c r="N100" s="3">
        <v>1</v>
      </c>
      <c r="O100" s="3">
        <v>1</v>
      </c>
      <c r="P100" s="148">
        <v>1</v>
      </c>
      <c r="Q100" s="137"/>
      <c r="R100" s="3"/>
      <c r="S100" s="137"/>
      <c r="T100" s="3">
        <v>0</v>
      </c>
      <c r="U100" s="3">
        <f t="shared" si="7"/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  <c r="AB100" s="3">
        <v>0</v>
      </c>
      <c r="AC100" s="3">
        <v>0</v>
      </c>
      <c r="AD100" s="3">
        <v>0</v>
      </c>
      <c r="AE100" s="3">
        <v>0</v>
      </c>
      <c r="AF100" s="137"/>
      <c r="AG100" s="3"/>
      <c r="AH100" s="137"/>
    </row>
    <row r="101" spans="1:34" x14ac:dyDescent="0.3">
      <c r="A101" s="100" t="s">
        <v>397</v>
      </c>
      <c r="B101" s="1" t="str">
        <f>VLOOKUP($A101,db_emp!$A$6:$N$156,B$3,FALSE)</f>
        <v>UMBH</v>
      </c>
      <c r="C101" s="1" t="str">
        <f>VLOOKUP($A101,db_emp!$A$6:$N$156,C$3,FALSE)</f>
        <v>Unimed BH</v>
      </c>
      <c r="D101" s="246" t="str">
        <f>VLOOKUP($A101,db_emp!$A$6:$N$156,D$3,FALSE)</f>
        <v>Sim</v>
      </c>
      <c r="E101" s="3" t="str">
        <f>VLOOKUP($A101,db_emp!$A$6:$N$156,E$3,FALSE)</f>
        <v>Sim</v>
      </c>
      <c r="F101" s="3">
        <f t="shared" si="6"/>
        <v>10</v>
      </c>
      <c r="G101" s="3">
        <v>1</v>
      </c>
      <c r="H101" s="3">
        <v>1</v>
      </c>
      <c r="I101" s="3">
        <v>1</v>
      </c>
      <c r="J101" s="3">
        <v>1</v>
      </c>
      <c r="K101" s="3">
        <v>1</v>
      </c>
      <c r="L101" s="3">
        <v>1</v>
      </c>
      <c r="M101" s="3">
        <v>1</v>
      </c>
      <c r="N101" s="3">
        <v>1</v>
      </c>
      <c r="O101" s="3">
        <v>1</v>
      </c>
      <c r="P101" s="3">
        <v>1</v>
      </c>
      <c r="Q101" s="137"/>
      <c r="R101" s="3"/>
      <c r="S101" s="137"/>
      <c r="T101" s="3">
        <v>0</v>
      </c>
      <c r="U101" s="3">
        <f t="shared" si="7"/>
        <v>3</v>
      </c>
      <c r="V101" s="3">
        <v>0</v>
      </c>
      <c r="W101" s="3">
        <v>0</v>
      </c>
      <c r="X101" s="3">
        <v>1</v>
      </c>
      <c r="Y101" s="3">
        <v>1</v>
      </c>
      <c r="Z101" s="3">
        <v>1</v>
      </c>
      <c r="AA101" s="3">
        <v>0</v>
      </c>
      <c r="AB101" s="3">
        <v>0</v>
      </c>
      <c r="AC101" s="3">
        <v>0</v>
      </c>
      <c r="AD101" s="3">
        <v>0</v>
      </c>
      <c r="AE101" s="3">
        <v>0</v>
      </c>
      <c r="AF101" s="137"/>
      <c r="AG101" s="3"/>
      <c r="AH101" s="137"/>
    </row>
    <row r="102" spans="1:34" x14ac:dyDescent="0.3">
      <c r="A102" s="100" t="s">
        <v>401</v>
      </c>
      <c r="B102" s="1" t="str">
        <f>VLOOKUP($A102,db_emp!$A$6:$N$156,B$3,FALSE)</f>
        <v>UMCE</v>
      </c>
      <c r="C102" s="1" t="str">
        <f>VLOOKUP($A102,db_emp!$A$6:$N$156,C$3,FALSE)</f>
        <v>Unimed Central Nacional</v>
      </c>
      <c r="D102" s="246" t="str">
        <f>VLOOKUP($A102,db_emp!$A$6:$N$156,D$3,FALSE)</f>
        <v>Sim</v>
      </c>
      <c r="E102" s="3" t="str">
        <f>VLOOKUP($A102,db_emp!$A$6:$N$156,E$3,FALSE)</f>
        <v>Sim</v>
      </c>
      <c r="F102" s="3">
        <f t="shared" si="6"/>
        <v>10</v>
      </c>
      <c r="G102" s="3">
        <v>1</v>
      </c>
      <c r="H102" s="3">
        <v>1</v>
      </c>
      <c r="I102" s="3">
        <v>1</v>
      </c>
      <c r="J102" s="3">
        <v>1</v>
      </c>
      <c r="K102" s="3">
        <v>1</v>
      </c>
      <c r="L102" s="3">
        <v>1</v>
      </c>
      <c r="M102" s="3">
        <v>1</v>
      </c>
      <c r="N102" s="3">
        <v>1</v>
      </c>
      <c r="O102" s="3">
        <v>1</v>
      </c>
      <c r="P102" s="3">
        <v>1</v>
      </c>
      <c r="Q102" s="137"/>
      <c r="R102" s="3"/>
      <c r="S102" s="137"/>
      <c r="T102" s="3">
        <v>0</v>
      </c>
      <c r="U102" s="3">
        <f t="shared" si="7"/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3">
        <v>0</v>
      </c>
      <c r="AB102" s="3">
        <v>0</v>
      </c>
      <c r="AC102" s="3">
        <v>0</v>
      </c>
      <c r="AD102" s="3">
        <v>0</v>
      </c>
      <c r="AE102" s="3">
        <v>0</v>
      </c>
      <c r="AF102" s="137"/>
      <c r="AG102" s="3"/>
      <c r="AH102" s="137"/>
    </row>
    <row r="103" spans="1:34" x14ac:dyDescent="0.3">
      <c r="A103" s="100" t="s">
        <v>405</v>
      </c>
      <c r="B103" s="1" t="str">
        <f>VLOOKUP($A103,db_emp!$A$6:$N$156,B$3,FALSE)</f>
        <v>UMCP</v>
      </c>
      <c r="C103" s="1" t="str">
        <f>VLOOKUP($A103,db_emp!$A$6:$N$156,C$3,FALSE)</f>
        <v>Unimed Campinas</v>
      </c>
      <c r="D103" s="246" t="str">
        <f>VLOOKUP($A103,db_emp!$A$6:$N$156,D$3,FALSE)</f>
        <v>Sim</v>
      </c>
      <c r="E103" s="3" t="str">
        <f>VLOOKUP($A103,db_emp!$A$6:$N$156,E$3,FALSE)</f>
        <v>Sim</v>
      </c>
      <c r="F103" s="3">
        <f t="shared" si="6"/>
        <v>10</v>
      </c>
      <c r="G103" s="3">
        <v>1</v>
      </c>
      <c r="H103" s="3">
        <v>1</v>
      </c>
      <c r="I103" s="3">
        <v>1</v>
      </c>
      <c r="J103" s="3">
        <v>1</v>
      </c>
      <c r="K103" s="3">
        <v>1</v>
      </c>
      <c r="L103" s="3">
        <v>1</v>
      </c>
      <c r="M103" s="3">
        <v>1</v>
      </c>
      <c r="N103" s="3">
        <v>1</v>
      </c>
      <c r="O103" s="3">
        <v>1</v>
      </c>
      <c r="P103" s="3">
        <v>1</v>
      </c>
      <c r="Q103" s="137"/>
      <c r="R103" s="3"/>
      <c r="S103" s="137"/>
      <c r="T103" s="3">
        <v>1</v>
      </c>
      <c r="U103" s="3">
        <f t="shared" si="7"/>
        <v>10</v>
      </c>
      <c r="V103" s="3">
        <v>1</v>
      </c>
      <c r="W103" s="3">
        <v>1</v>
      </c>
      <c r="X103" s="3">
        <v>1</v>
      </c>
      <c r="Y103" s="3">
        <v>1</v>
      </c>
      <c r="Z103" s="3">
        <v>1</v>
      </c>
      <c r="AA103" s="3">
        <v>1</v>
      </c>
      <c r="AB103" s="3">
        <v>1</v>
      </c>
      <c r="AC103" s="3">
        <v>1</v>
      </c>
      <c r="AD103" s="3">
        <v>1</v>
      </c>
      <c r="AE103" s="3">
        <v>1</v>
      </c>
      <c r="AF103" s="137"/>
      <c r="AG103" s="3"/>
      <c r="AH103" s="137"/>
    </row>
    <row r="104" spans="1:34" x14ac:dyDescent="0.3">
      <c r="A104" s="100" t="s">
        <v>409</v>
      </c>
      <c r="B104" s="1" t="str">
        <f>VLOOKUP($A104,db_emp!$A$6:$N$156,B$3,FALSE)</f>
        <v>UMCR</v>
      </c>
      <c r="C104" s="1" t="str">
        <f>VLOOKUP($A104,db_emp!$A$6:$N$156,C$3,FALSE)</f>
        <v>Unimed Curitiba</v>
      </c>
      <c r="D104" s="246" t="str">
        <f>VLOOKUP($A104,db_emp!$A$6:$N$156,D$3,FALSE)</f>
        <v>Sim</v>
      </c>
      <c r="E104" s="3" t="str">
        <f>VLOOKUP($A104,db_emp!$A$6:$N$156,E$3,FALSE)</f>
        <v>Sim</v>
      </c>
      <c r="F104" s="3">
        <f t="shared" si="6"/>
        <v>10</v>
      </c>
      <c r="G104" s="3">
        <v>1</v>
      </c>
      <c r="H104" s="3">
        <v>1</v>
      </c>
      <c r="I104" s="3">
        <v>1</v>
      </c>
      <c r="J104" s="3">
        <v>1</v>
      </c>
      <c r="K104" s="3">
        <v>1</v>
      </c>
      <c r="L104" s="3">
        <v>1</v>
      </c>
      <c r="M104" s="3">
        <v>1</v>
      </c>
      <c r="N104" s="3">
        <v>1</v>
      </c>
      <c r="O104" s="3">
        <v>1</v>
      </c>
      <c r="P104" s="3">
        <v>1</v>
      </c>
      <c r="Q104" s="137"/>
      <c r="R104" s="3"/>
      <c r="S104" s="137"/>
      <c r="T104" s="3">
        <v>0</v>
      </c>
      <c r="U104" s="3">
        <f t="shared" si="7"/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  <c r="AB104" s="3">
        <v>0</v>
      </c>
      <c r="AC104" s="3">
        <v>0</v>
      </c>
      <c r="AD104" s="3">
        <v>0</v>
      </c>
      <c r="AE104" s="3">
        <v>0</v>
      </c>
      <c r="AF104" s="137"/>
      <c r="AG104" s="3"/>
      <c r="AH104" s="137"/>
    </row>
    <row r="105" spans="1:34" x14ac:dyDescent="0.3">
      <c r="A105" s="100" t="s">
        <v>413</v>
      </c>
      <c r="B105" s="1" t="str">
        <f>VLOOKUP($A105,db_emp!$A$6:$N$156,B$3,FALSE)</f>
        <v>UMCU</v>
      </c>
      <c r="C105" s="1" t="str">
        <f>VLOOKUP($A105,db_emp!$A$6:$N$156,C$3,FALSE)</f>
        <v>Unimed Cuiabá</v>
      </c>
      <c r="D105" s="246" t="str">
        <f>VLOOKUP($A105,db_emp!$A$6:$N$156,D$3,FALSE)</f>
        <v>Sim</v>
      </c>
      <c r="E105" s="3" t="str">
        <f>VLOOKUP($A105,db_emp!$A$6:$N$156,E$3,FALSE)</f>
        <v>Sim</v>
      </c>
      <c r="F105" s="3">
        <f t="shared" si="6"/>
        <v>9</v>
      </c>
      <c r="G105" s="3">
        <v>1</v>
      </c>
      <c r="H105" s="3">
        <v>0</v>
      </c>
      <c r="I105" s="3">
        <v>1</v>
      </c>
      <c r="J105" s="3">
        <v>1</v>
      </c>
      <c r="K105" s="3">
        <v>1</v>
      </c>
      <c r="L105" s="3">
        <v>1</v>
      </c>
      <c r="M105" s="3">
        <v>1</v>
      </c>
      <c r="N105" s="3">
        <v>1</v>
      </c>
      <c r="O105" s="3">
        <v>1</v>
      </c>
      <c r="P105" s="3">
        <v>1</v>
      </c>
      <c r="Q105" s="137"/>
      <c r="R105" s="3"/>
      <c r="S105" s="137"/>
      <c r="T105" s="3">
        <v>0</v>
      </c>
      <c r="U105" s="3">
        <f t="shared" si="7"/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  <c r="AE105" s="3">
        <v>0</v>
      </c>
      <c r="AF105" s="137"/>
      <c r="AG105" s="3"/>
      <c r="AH105" s="137"/>
    </row>
    <row r="106" spans="1:34" x14ac:dyDescent="0.3">
      <c r="A106" s="100" t="s">
        <v>417</v>
      </c>
      <c r="B106" s="1" t="str">
        <f>VLOOKUP($A106,db_emp!$A$6:$N$156,B$3,FALSE)</f>
        <v>UMFL</v>
      </c>
      <c r="C106" s="1" t="str">
        <f>VLOOKUP($A106,db_emp!$A$6:$N$156,C$3,FALSE)</f>
        <v>Unimed Florianópolis</v>
      </c>
      <c r="D106" s="246" t="str">
        <f>VLOOKUP($A106,db_emp!$A$6:$N$156,D$3,FALSE)</f>
        <v>Sim</v>
      </c>
      <c r="E106" s="3" t="str">
        <f>VLOOKUP($A106,db_emp!$A$6:$N$156,E$3,FALSE)</f>
        <v>Sim</v>
      </c>
      <c r="F106" s="3">
        <f t="shared" si="6"/>
        <v>10</v>
      </c>
      <c r="G106" s="3">
        <v>1</v>
      </c>
      <c r="H106" s="3">
        <v>1</v>
      </c>
      <c r="I106" s="3">
        <v>1</v>
      </c>
      <c r="J106" s="3">
        <v>1</v>
      </c>
      <c r="K106" s="3">
        <v>1</v>
      </c>
      <c r="L106" s="3">
        <v>1</v>
      </c>
      <c r="M106" s="3">
        <v>1</v>
      </c>
      <c r="N106" s="3">
        <v>1</v>
      </c>
      <c r="O106" s="3">
        <v>1</v>
      </c>
      <c r="P106" s="3">
        <v>1</v>
      </c>
      <c r="Q106" s="137"/>
      <c r="R106" s="3"/>
      <c r="S106" s="137"/>
      <c r="T106" s="146">
        <v>0</v>
      </c>
      <c r="U106" s="3">
        <f t="shared" si="7"/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  <c r="AB106" s="3">
        <v>0</v>
      </c>
      <c r="AC106" s="3">
        <v>0</v>
      </c>
      <c r="AD106" s="3">
        <v>0</v>
      </c>
      <c r="AE106" s="3">
        <v>0</v>
      </c>
      <c r="AF106" s="137"/>
      <c r="AG106" s="3"/>
      <c r="AH106" s="137"/>
    </row>
    <row r="107" spans="1:34" x14ac:dyDescent="0.3">
      <c r="A107" s="100" t="s">
        <v>421</v>
      </c>
      <c r="B107" s="1" t="str">
        <f>VLOOKUP($A107,db_emp!$A$6:$N$156,B$3,FALSE)</f>
        <v>UMFO</v>
      </c>
      <c r="C107" s="1" t="str">
        <f>VLOOKUP($A107,db_emp!$A$6:$N$156,C$3,FALSE)</f>
        <v>Unimed Fortaleza</v>
      </c>
      <c r="D107" s="246" t="str">
        <f>VLOOKUP($A107,db_emp!$A$6:$N$156,D$3,FALSE)</f>
        <v>Sim</v>
      </c>
      <c r="E107" s="3" t="str">
        <f>VLOOKUP($A107,db_emp!$A$6:$N$156,E$3,FALSE)</f>
        <v>Sim</v>
      </c>
      <c r="F107" s="3">
        <f t="shared" si="6"/>
        <v>10</v>
      </c>
      <c r="G107" s="3">
        <v>1</v>
      </c>
      <c r="H107" s="3">
        <v>1</v>
      </c>
      <c r="I107" s="3">
        <v>1</v>
      </c>
      <c r="J107" s="3">
        <v>1</v>
      </c>
      <c r="K107" s="3">
        <v>1</v>
      </c>
      <c r="L107" s="3">
        <v>1</v>
      </c>
      <c r="M107" s="3">
        <v>1</v>
      </c>
      <c r="N107" s="3">
        <v>1</v>
      </c>
      <c r="O107" s="3">
        <v>1</v>
      </c>
      <c r="P107" s="3">
        <v>1</v>
      </c>
      <c r="Q107" s="137"/>
      <c r="R107" s="3"/>
      <c r="S107" s="137"/>
      <c r="T107" s="3">
        <v>1</v>
      </c>
      <c r="U107" s="3">
        <f t="shared" si="7"/>
        <v>6</v>
      </c>
      <c r="V107" s="3">
        <v>0</v>
      </c>
      <c r="W107" s="3">
        <v>0</v>
      </c>
      <c r="X107" s="3">
        <v>0</v>
      </c>
      <c r="Y107" s="3">
        <v>0</v>
      </c>
      <c r="Z107" s="3">
        <v>1</v>
      </c>
      <c r="AA107" s="3">
        <v>1</v>
      </c>
      <c r="AB107" s="3">
        <v>1</v>
      </c>
      <c r="AC107" s="3">
        <v>1</v>
      </c>
      <c r="AD107" s="3">
        <v>1</v>
      </c>
      <c r="AE107" s="3">
        <v>1</v>
      </c>
      <c r="AF107" s="137"/>
      <c r="AG107" s="3"/>
      <c r="AH107" s="137"/>
    </row>
    <row r="108" spans="1:34" x14ac:dyDescent="0.3">
      <c r="A108" s="100" t="s">
        <v>425</v>
      </c>
      <c r="B108" s="1" t="str">
        <f>VLOOKUP($A108,db_emp!$A$6:$N$156,B$3,FALSE)</f>
        <v>UMGO</v>
      </c>
      <c r="C108" s="1" t="str">
        <f>VLOOKUP($A108,db_emp!$A$6:$N$156,C$3,FALSE)</f>
        <v>Unimed Goiânia</v>
      </c>
      <c r="D108" s="246" t="str">
        <f>VLOOKUP($A108,db_emp!$A$6:$N$156,D$3,FALSE)</f>
        <v>Sim</v>
      </c>
      <c r="E108" s="3" t="str">
        <f>VLOOKUP($A108,db_emp!$A$6:$N$156,E$3,FALSE)</f>
        <v>Sim</v>
      </c>
      <c r="F108" s="3">
        <f t="shared" si="6"/>
        <v>6</v>
      </c>
      <c r="G108" s="3">
        <v>0</v>
      </c>
      <c r="H108" s="3">
        <v>0</v>
      </c>
      <c r="I108" s="3">
        <v>0</v>
      </c>
      <c r="J108" s="3">
        <v>0</v>
      </c>
      <c r="K108" s="3">
        <v>1</v>
      </c>
      <c r="L108" s="3">
        <v>1</v>
      </c>
      <c r="M108" s="3">
        <v>1</v>
      </c>
      <c r="N108" s="3">
        <v>1</v>
      </c>
      <c r="O108" s="3">
        <v>1</v>
      </c>
      <c r="P108" s="3">
        <v>1</v>
      </c>
      <c r="Q108" s="137"/>
      <c r="R108" s="3"/>
      <c r="S108" s="137"/>
      <c r="T108" s="3">
        <v>1</v>
      </c>
      <c r="U108" s="3">
        <f>SUM(V108:AF108)</f>
        <v>6</v>
      </c>
      <c r="V108" s="3">
        <v>0</v>
      </c>
      <c r="W108" s="3">
        <v>0</v>
      </c>
      <c r="X108" s="3">
        <v>0</v>
      </c>
      <c r="Y108" s="3">
        <v>0</v>
      </c>
      <c r="Z108" s="3">
        <v>1</v>
      </c>
      <c r="AA108" s="3">
        <v>1</v>
      </c>
      <c r="AB108" s="3">
        <v>1</v>
      </c>
      <c r="AC108" s="3">
        <v>1</v>
      </c>
      <c r="AD108" s="3">
        <v>1</v>
      </c>
      <c r="AE108" s="3">
        <v>1</v>
      </c>
      <c r="AF108" s="137"/>
      <c r="AG108" s="3"/>
      <c r="AH108" s="137"/>
    </row>
    <row r="109" spans="1:34" x14ac:dyDescent="0.3">
      <c r="A109" s="100" t="s">
        <v>429</v>
      </c>
      <c r="B109" s="1" t="str">
        <f>VLOOKUP($A109,db_emp!$A$6:$N$156,B$3,FALSE)</f>
        <v>UMNA</v>
      </c>
      <c r="C109" s="1" t="str">
        <f>VLOOKUP($A109,db_emp!$A$6:$N$156,C$3,FALSE)</f>
        <v>Unimed Natal</v>
      </c>
      <c r="D109" s="246" t="str">
        <f>VLOOKUP($A109,db_emp!$A$6:$N$156,D$3,FALSE)</f>
        <v>Sim</v>
      </c>
      <c r="E109" s="3" t="str">
        <f>VLOOKUP($A109,db_emp!$A$6:$N$156,E$3,FALSE)</f>
        <v>Sim</v>
      </c>
      <c r="F109" s="3">
        <f t="shared" si="6"/>
        <v>8</v>
      </c>
      <c r="G109" s="3">
        <v>1</v>
      </c>
      <c r="H109" s="3">
        <v>0</v>
      </c>
      <c r="I109" s="3">
        <v>0</v>
      </c>
      <c r="J109" s="3">
        <v>1</v>
      </c>
      <c r="K109" s="3">
        <v>1</v>
      </c>
      <c r="L109" s="3">
        <v>1</v>
      </c>
      <c r="M109" s="3">
        <v>1</v>
      </c>
      <c r="N109" s="3">
        <v>1</v>
      </c>
      <c r="O109" s="3">
        <v>1</v>
      </c>
      <c r="P109" s="3">
        <v>1</v>
      </c>
      <c r="Q109" s="137"/>
      <c r="R109" s="3"/>
      <c r="S109" s="137"/>
      <c r="T109" s="3">
        <v>1</v>
      </c>
      <c r="U109" s="3">
        <f t="shared" si="7"/>
        <v>1</v>
      </c>
      <c r="V109" s="3">
        <v>1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B109" s="3">
        <v>0</v>
      </c>
      <c r="AC109" s="3">
        <v>0</v>
      </c>
      <c r="AD109" s="3">
        <v>0</v>
      </c>
      <c r="AE109" s="3">
        <v>0</v>
      </c>
      <c r="AF109" s="137"/>
      <c r="AG109" s="3"/>
      <c r="AH109" s="137"/>
    </row>
    <row r="110" spans="1:34" x14ac:dyDescent="0.3">
      <c r="A110" s="100" t="s">
        <v>433</v>
      </c>
      <c r="B110" s="1" t="str">
        <f>VLOOKUP($A110,db_emp!$A$6:$N$156,B$3,FALSE)</f>
        <v>UMPA</v>
      </c>
      <c r="C110" s="1" t="str">
        <f>VLOOKUP($A110,db_emp!$A$6:$N$156,C$3,FALSE)</f>
        <v>Unimed Porto Alegre</v>
      </c>
      <c r="D110" s="246" t="str">
        <f>VLOOKUP($A110,db_emp!$A$6:$N$156,D$3,FALSE)</f>
        <v>Sim</v>
      </c>
      <c r="E110" s="3" t="str">
        <f>VLOOKUP($A110,db_emp!$A$6:$N$156,E$3,FALSE)</f>
        <v>Sim</v>
      </c>
      <c r="F110" s="3">
        <f t="shared" si="6"/>
        <v>9</v>
      </c>
      <c r="G110" s="3">
        <v>0</v>
      </c>
      <c r="H110" s="3">
        <v>1</v>
      </c>
      <c r="I110" s="3">
        <v>1</v>
      </c>
      <c r="J110" s="3">
        <v>1</v>
      </c>
      <c r="K110" s="3">
        <v>1</v>
      </c>
      <c r="L110" s="3">
        <v>1</v>
      </c>
      <c r="M110" s="3">
        <v>1</v>
      </c>
      <c r="N110" s="3">
        <v>1</v>
      </c>
      <c r="O110" s="3">
        <v>1</v>
      </c>
      <c r="P110" s="3">
        <v>1</v>
      </c>
      <c r="Q110" s="137"/>
      <c r="R110" s="3"/>
      <c r="S110" s="137"/>
      <c r="T110" s="3">
        <v>1</v>
      </c>
      <c r="U110" s="3">
        <f t="shared" si="7"/>
        <v>9</v>
      </c>
      <c r="V110" s="3">
        <v>0</v>
      </c>
      <c r="W110" s="3">
        <v>1</v>
      </c>
      <c r="X110" s="3">
        <v>1</v>
      </c>
      <c r="Y110" s="3">
        <v>1</v>
      </c>
      <c r="Z110" s="3">
        <v>1</v>
      </c>
      <c r="AA110" s="3">
        <v>1</v>
      </c>
      <c r="AB110" s="3">
        <v>1</v>
      </c>
      <c r="AC110" s="3">
        <v>1</v>
      </c>
      <c r="AD110" s="3">
        <v>1</v>
      </c>
      <c r="AE110" s="3">
        <v>1</v>
      </c>
      <c r="AF110" s="137"/>
      <c r="AG110" s="3"/>
      <c r="AH110" s="137"/>
    </row>
    <row r="111" spans="1:34" x14ac:dyDescent="0.3">
      <c r="A111" s="100" t="s">
        <v>437</v>
      </c>
      <c r="B111" s="1" t="str">
        <f>VLOOKUP($A111,db_emp!$A$6:$N$156,B$3,FALSE)</f>
        <v>UMRE</v>
      </c>
      <c r="C111" s="1" t="str">
        <f>VLOOKUP($A111,db_emp!$A$6:$N$156,C$3,FALSE)</f>
        <v>Unimed Recife</v>
      </c>
      <c r="D111" s="246" t="str">
        <f>VLOOKUP($A111,db_emp!$A$6:$N$156,D$3,FALSE)</f>
        <v>Sim</v>
      </c>
      <c r="E111" s="3" t="str">
        <f>VLOOKUP($A111,db_emp!$A$6:$N$156,E$3,FALSE)</f>
        <v>Sim</v>
      </c>
      <c r="F111" s="3">
        <f t="shared" si="6"/>
        <v>6</v>
      </c>
      <c r="G111" s="3">
        <v>0</v>
      </c>
      <c r="H111" s="3">
        <v>0</v>
      </c>
      <c r="I111" s="3">
        <v>0</v>
      </c>
      <c r="J111" s="3">
        <v>0</v>
      </c>
      <c r="K111" s="3">
        <v>1</v>
      </c>
      <c r="L111" s="3">
        <v>1</v>
      </c>
      <c r="M111" s="3">
        <v>1</v>
      </c>
      <c r="N111" s="3">
        <v>1</v>
      </c>
      <c r="O111" s="3">
        <v>1</v>
      </c>
      <c r="P111" s="3">
        <v>1</v>
      </c>
      <c r="Q111" s="137"/>
      <c r="R111" s="3"/>
      <c r="S111" s="137"/>
      <c r="T111" s="3">
        <v>0</v>
      </c>
      <c r="U111" s="3">
        <f t="shared" si="7"/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  <c r="AE111" s="3">
        <v>0</v>
      </c>
      <c r="AF111" s="137"/>
      <c r="AG111" s="3"/>
      <c r="AH111" s="137"/>
    </row>
    <row r="112" spans="1:34" x14ac:dyDescent="0.3">
      <c r="A112" s="100" t="s">
        <v>441</v>
      </c>
      <c r="B112" s="1" t="str">
        <f>VLOOKUP($A112,db_emp!$A$6:$N$156,B$3,FALSE)</f>
        <v>UMRJ</v>
      </c>
      <c r="C112" s="1" t="str">
        <f>VLOOKUP($A112,db_emp!$A$6:$N$156,C$3,FALSE)</f>
        <v>Unimed Rio</v>
      </c>
      <c r="D112" s="246" t="str">
        <f>VLOOKUP($A112,db_emp!$A$6:$N$156,D$3,FALSE)</f>
        <v>Sim</v>
      </c>
      <c r="E112" s="3" t="str">
        <f>VLOOKUP($A112,db_emp!$A$6:$N$156,E$3,FALSE)</f>
        <v>Sim</v>
      </c>
      <c r="F112" s="3">
        <f t="shared" si="6"/>
        <v>8</v>
      </c>
      <c r="G112" s="3">
        <v>1</v>
      </c>
      <c r="H112" s="3">
        <v>1</v>
      </c>
      <c r="I112" s="3">
        <v>1</v>
      </c>
      <c r="J112" s="3">
        <v>1</v>
      </c>
      <c r="K112" s="3">
        <v>1</v>
      </c>
      <c r="L112" s="3">
        <v>1</v>
      </c>
      <c r="M112" s="3">
        <v>1</v>
      </c>
      <c r="N112" s="3">
        <v>1</v>
      </c>
      <c r="O112" s="3">
        <v>0</v>
      </c>
      <c r="P112" s="3">
        <v>0</v>
      </c>
      <c r="Q112" s="137"/>
      <c r="R112" s="3"/>
      <c r="S112" s="137"/>
      <c r="T112" s="3">
        <v>1</v>
      </c>
      <c r="U112" s="3">
        <f t="shared" si="7"/>
        <v>8</v>
      </c>
      <c r="V112" s="3">
        <v>1</v>
      </c>
      <c r="W112" s="3">
        <v>1</v>
      </c>
      <c r="X112" s="3">
        <v>1</v>
      </c>
      <c r="Y112" s="3">
        <v>1</v>
      </c>
      <c r="Z112" s="3">
        <v>1</v>
      </c>
      <c r="AA112" s="3">
        <v>1</v>
      </c>
      <c r="AB112" s="3">
        <v>1</v>
      </c>
      <c r="AC112" s="3">
        <v>1</v>
      </c>
      <c r="AD112" s="3">
        <v>0</v>
      </c>
      <c r="AE112" s="3">
        <v>0</v>
      </c>
      <c r="AF112" s="137"/>
      <c r="AG112" s="3"/>
      <c r="AH112" s="137"/>
    </row>
    <row r="113" spans="1:34" x14ac:dyDescent="0.3">
      <c r="A113" s="100" t="s">
        <v>445</v>
      </c>
      <c r="B113" s="1" t="str">
        <f>VLOOKUP($A113,db_emp!$A$6:$N$156,B$3,FALSE)</f>
        <v>UMVI</v>
      </c>
      <c r="C113" s="1" t="str">
        <f>VLOOKUP($A113,db_emp!$A$6:$N$156,C$3,FALSE)</f>
        <v>Unimed Vitória</v>
      </c>
      <c r="D113" s="246" t="str">
        <f>VLOOKUP($A113,db_emp!$A$6:$N$156,D$3,FALSE)</f>
        <v>Sim</v>
      </c>
      <c r="E113" s="3" t="str">
        <f>VLOOKUP($A113,db_emp!$A$6:$N$156,E$3,FALSE)</f>
        <v>Sim</v>
      </c>
      <c r="F113" s="3">
        <f t="shared" si="6"/>
        <v>4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1</v>
      </c>
      <c r="N113" s="3">
        <v>1</v>
      </c>
      <c r="O113" s="3">
        <v>1</v>
      </c>
      <c r="P113" s="3">
        <v>1</v>
      </c>
      <c r="Q113" s="137"/>
      <c r="R113" s="3"/>
      <c r="S113" s="137"/>
      <c r="T113" s="3">
        <v>0</v>
      </c>
      <c r="U113" s="3">
        <f t="shared" si="7"/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0</v>
      </c>
      <c r="AC113" s="3">
        <v>0</v>
      </c>
      <c r="AD113" s="3">
        <v>0</v>
      </c>
      <c r="AE113" s="3">
        <v>0</v>
      </c>
      <c r="AF113" s="137"/>
      <c r="AG113" s="3"/>
      <c r="AH113" s="137"/>
    </row>
    <row r="114" spans="1:34" x14ac:dyDescent="0.3">
      <c r="A114" s="100" t="s">
        <v>449</v>
      </c>
      <c r="B114" s="1" t="str">
        <f>VLOOKUP($A114,db_emp!$A$6:$N$156,B$3,FALSE)</f>
        <v>UNIQ</v>
      </c>
      <c r="C114" s="1" t="str">
        <f>VLOOKUP($A114,db_emp!$A$6:$N$156,C$3,FALSE)</f>
        <v>União Química</v>
      </c>
      <c r="D114" s="246" t="str">
        <f>VLOOKUP($A114,db_emp!$A$6:$N$156,D$3,FALSE)</f>
        <v>Sim</v>
      </c>
      <c r="E114" s="3" t="str">
        <f>VLOOKUP($A114,db_emp!$A$6:$N$156,E$3,FALSE)</f>
        <v>Sim</v>
      </c>
      <c r="F114" s="3">
        <f t="shared" si="6"/>
        <v>10</v>
      </c>
      <c r="G114" s="3">
        <v>1</v>
      </c>
      <c r="H114" s="3">
        <v>1</v>
      </c>
      <c r="I114" s="3">
        <v>1</v>
      </c>
      <c r="J114" s="3">
        <v>1</v>
      </c>
      <c r="K114" s="3">
        <v>1</v>
      </c>
      <c r="L114" s="3">
        <v>1</v>
      </c>
      <c r="M114" s="3">
        <v>1</v>
      </c>
      <c r="N114" s="3">
        <v>1</v>
      </c>
      <c r="O114" s="3">
        <v>1</v>
      </c>
      <c r="P114" s="3">
        <v>1</v>
      </c>
      <c r="Q114" s="137"/>
      <c r="R114" s="3"/>
      <c r="S114" s="137"/>
      <c r="T114" s="3">
        <v>1</v>
      </c>
      <c r="U114" s="3">
        <f t="shared" si="7"/>
        <v>5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3">
        <v>1</v>
      </c>
      <c r="AB114" s="3">
        <v>1</v>
      </c>
      <c r="AC114" s="3">
        <v>1</v>
      </c>
      <c r="AD114" s="3">
        <v>1</v>
      </c>
      <c r="AE114" s="3">
        <v>1</v>
      </c>
      <c r="AF114" s="137"/>
      <c r="AG114" s="3"/>
      <c r="AH114" s="137"/>
    </row>
    <row r="115" spans="1:34" x14ac:dyDescent="0.3">
      <c r="A115" s="100" t="s">
        <v>453</v>
      </c>
      <c r="B115" s="1" t="str">
        <f>VLOOKUP($A115,db_emp!$A$6:$N$156,B$3,FALSE)</f>
        <v>UPAR</v>
      </c>
      <c r="C115" s="1" t="str">
        <f>VLOOKUP($A115,db_emp!$A$6:$N$156,C$3,FALSE)</f>
        <v>Unimed Participações</v>
      </c>
      <c r="D115" s="246" t="str">
        <f>VLOOKUP($A115,db_emp!$A$6:$N$156,D$3,FALSE)</f>
        <v>Sim</v>
      </c>
      <c r="E115" s="3" t="str">
        <f>VLOOKUP($A115,db_emp!$A$6:$N$156,E$3,FALSE)</f>
        <v>Sim</v>
      </c>
      <c r="F115" s="3">
        <f t="shared" si="6"/>
        <v>7</v>
      </c>
      <c r="G115" s="3">
        <v>0</v>
      </c>
      <c r="H115" s="3">
        <v>0</v>
      </c>
      <c r="I115" s="3">
        <v>0</v>
      </c>
      <c r="J115" s="3">
        <v>1</v>
      </c>
      <c r="K115" s="3">
        <v>1</v>
      </c>
      <c r="L115" s="3">
        <v>1</v>
      </c>
      <c r="M115" s="3">
        <v>1</v>
      </c>
      <c r="N115" s="3">
        <v>1</v>
      </c>
      <c r="O115" s="3">
        <v>1</v>
      </c>
      <c r="P115" s="148">
        <v>1</v>
      </c>
      <c r="Q115" s="137"/>
      <c r="R115" s="3"/>
      <c r="S115" s="137"/>
      <c r="T115" s="3">
        <v>0</v>
      </c>
      <c r="U115" s="3">
        <f t="shared" si="7"/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</v>
      </c>
      <c r="AB115" s="3">
        <v>0</v>
      </c>
      <c r="AC115" s="3">
        <v>0</v>
      </c>
      <c r="AD115" s="3">
        <v>0</v>
      </c>
      <c r="AE115" s="3">
        <v>0</v>
      </c>
      <c r="AF115" s="137"/>
      <c r="AG115" s="3"/>
      <c r="AH115" s="137"/>
    </row>
    <row r="116" spans="1:34" x14ac:dyDescent="0.3">
      <c r="A116" s="100" t="s">
        <v>457</v>
      </c>
      <c r="B116" s="1" t="str">
        <f>VLOOKUP($A116,db_emp!$A$6:$N$156,B$3,FALSE)</f>
        <v>VIVA</v>
      </c>
      <c r="C116" s="1" t="str">
        <f>VLOOKUP($A116,db_emp!$A$6:$N$156,C$3,FALSE)</f>
        <v>Viva Rio</v>
      </c>
      <c r="D116" s="246" t="str">
        <f>VLOOKUP($A116,db_emp!$A$6:$N$156,D$3,FALSE)</f>
        <v>Sim</v>
      </c>
      <c r="E116" s="3" t="str">
        <f>VLOOKUP($A116,db_emp!$A$6:$N$156,E$3,FALSE)</f>
        <v>Sim</v>
      </c>
      <c r="F116" s="3">
        <f t="shared" si="6"/>
        <v>10</v>
      </c>
      <c r="G116" s="3">
        <v>1</v>
      </c>
      <c r="H116" s="3">
        <v>1</v>
      </c>
      <c r="I116" s="3">
        <v>1</v>
      </c>
      <c r="J116" s="3">
        <v>1</v>
      </c>
      <c r="K116" s="3">
        <v>1</v>
      </c>
      <c r="L116" s="3">
        <v>1</v>
      </c>
      <c r="M116" s="3">
        <v>1</v>
      </c>
      <c r="N116" s="3">
        <v>1</v>
      </c>
      <c r="O116" s="3">
        <v>1</v>
      </c>
      <c r="P116" s="3">
        <v>1</v>
      </c>
      <c r="Q116" s="137"/>
      <c r="R116" s="146"/>
      <c r="S116" s="137"/>
      <c r="T116" s="3">
        <v>0</v>
      </c>
      <c r="U116" s="3">
        <f t="shared" si="7"/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  <c r="AB116" s="3">
        <v>0</v>
      </c>
      <c r="AC116" s="3">
        <v>0</v>
      </c>
      <c r="AD116" s="3">
        <v>0</v>
      </c>
      <c r="AE116" s="3">
        <v>0</v>
      </c>
      <c r="AF116" s="137"/>
      <c r="AG116" s="3"/>
      <c r="AH116" s="137"/>
    </row>
    <row r="117" spans="1:34" x14ac:dyDescent="0.3">
      <c r="A117" s="100" t="s">
        <v>460</v>
      </c>
      <c r="B117" s="1" t="str">
        <f>VLOOKUP($A117,db_emp!$A$6:$N$156,B$3,FALSE)</f>
        <v>VIVE</v>
      </c>
      <c r="C117" s="1" t="str">
        <f>VLOOKUP($A117,db_emp!$A$6:$N$156,C$3,FALSE)</f>
        <v>Viveo</v>
      </c>
      <c r="D117" s="246" t="str">
        <f>VLOOKUP($A117,db_emp!$A$6:$N$156,D$3,FALSE)</f>
        <v>Sim</v>
      </c>
      <c r="E117" s="3" t="str">
        <f>VLOOKUP($A117,db_emp!$A$6:$N$156,E$3,FALSE)</f>
        <v>Sim</v>
      </c>
      <c r="F117" s="3">
        <f t="shared" si="6"/>
        <v>10</v>
      </c>
      <c r="G117" s="3">
        <v>1</v>
      </c>
      <c r="H117" s="3">
        <v>1</v>
      </c>
      <c r="I117" s="3">
        <v>1</v>
      </c>
      <c r="J117" s="3">
        <v>1</v>
      </c>
      <c r="K117" s="3">
        <v>1</v>
      </c>
      <c r="L117" s="3">
        <v>1</v>
      </c>
      <c r="M117" s="3">
        <v>1</v>
      </c>
      <c r="N117" s="3">
        <v>1</v>
      </c>
      <c r="O117" s="3">
        <v>1</v>
      </c>
      <c r="P117" s="148">
        <v>1</v>
      </c>
      <c r="Q117" s="137"/>
      <c r="R117" s="3"/>
      <c r="S117" s="137"/>
      <c r="T117" s="3">
        <v>1</v>
      </c>
      <c r="U117" s="3">
        <f t="shared" si="7"/>
        <v>4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1</v>
      </c>
      <c r="AB117" s="2">
        <v>1</v>
      </c>
      <c r="AC117" s="3">
        <v>1</v>
      </c>
      <c r="AD117" s="3">
        <v>1</v>
      </c>
      <c r="AE117" s="3">
        <v>0</v>
      </c>
      <c r="AF117" s="137"/>
      <c r="AG117" s="3"/>
      <c r="AH117" s="137"/>
    </row>
    <row r="118" spans="1:34" x14ac:dyDescent="0.3">
      <c r="A118" s="163"/>
      <c r="B118" s="163"/>
      <c r="C118" s="164"/>
      <c r="D118" s="247"/>
      <c r="E118" s="165"/>
      <c r="F118" s="165"/>
      <c r="G118" s="165"/>
      <c r="H118" s="165"/>
      <c r="I118" s="165"/>
      <c r="J118" s="165"/>
      <c r="K118" s="165"/>
      <c r="L118" s="165"/>
      <c r="M118" s="165"/>
      <c r="N118" s="165"/>
      <c r="O118" s="165"/>
      <c r="P118" s="165"/>
      <c r="Q118" s="165"/>
      <c r="R118" s="165"/>
      <c r="S118" s="165"/>
      <c r="T118" s="165"/>
      <c r="U118" s="165"/>
      <c r="V118" s="165"/>
      <c r="W118" s="165"/>
      <c r="X118" s="165"/>
      <c r="Y118" s="165"/>
      <c r="Z118" s="165"/>
      <c r="AA118" s="165"/>
      <c r="AB118" s="165"/>
      <c r="AC118" s="165"/>
      <c r="AD118" s="165"/>
      <c r="AE118" s="165"/>
      <c r="AF118" s="165"/>
      <c r="AG118" s="165"/>
      <c r="AH118" s="165"/>
    </row>
    <row r="119" spans="1:34" x14ac:dyDescent="0.3">
      <c r="A119" s="100" t="s">
        <v>215</v>
      </c>
      <c r="B119" s="1" t="str">
        <f>VLOOKUP($A119,db_emp!$A$6:$N$156,B$3,FALSE)</f>
        <v>GNDI</v>
      </c>
      <c r="C119" s="1" t="str">
        <f>VLOOKUP($A119,db_emp!$A$6:$N$156,C$3,FALSE)</f>
        <v>Notre Dame Intermédica Saúde S.A.</v>
      </c>
      <c r="D119" s="246" t="str">
        <f>VLOOKUP($A119,db_emp!$A$6:$N$156,D$3,FALSE)</f>
        <v>Sim</v>
      </c>
      <c r="E119" s="3" t="str">
        <f>VLOOKUP($A119,db_emp!$A$6:$N$156,E$3,FALSE)</f>
        <v>Sim</v>
      </c>
      <c r="F119" s="3">
        <f>SUM(G119:Q119)</f>
        <v>8</v>
      </c>
      <c r="G119" s="3">
        <v>0</v>
      </c>
      <c r="H119" s="3">
        <v>1</v>
      </c>
      <c r="I119" s="3">
        <v>1</v>
      </c>
      <c r="J119" s="3">
        <v>1</v>
      </c>
      <c r="K119" s="3">
        <v>1</v>
      </c>
      <c r="L119" s="3">
        <v>1</v>
      </c>
      <c r="M119" s="3">
        <v>1</v>
      </c>
      <c r="N119" s="3">
        <v>1</v>
      </c>
      <c r="O119" s="3">
        <v>1</v>
      </c>
      <c r="P119" s="3">
        <v>0</v>
      </c>
      <c r="Q119" s="137"/>
      <c r="R119" s="3"/>
      <c r="S119" s="137"/>
      <c r="T119" s="3">
        <v>1</v>
      </c>
      <c r="U119" s="3">
        <f>SUM(V119:AF119)</f>
        <v>9</v>
      </c>
      <c r="V119" s="3">
        <v>1</v>
      </c>
      <c r="W119" s="3">
        <v>1</v>
      </c>
      <c r="X119" s="3">
        <v>1</v>
      </c>
      <c r="Y119" s="3">
        <v>1</v>
      </c>
      <c r="Z119" s="3">
        <v>1</v>
      </c>
      <c r="AA119" s="3">
        <v>1</v>
      </c>
      <c r="AB119" s="3">
        <v>1</v>
      </c>
      <c r="AC119" s="3">
        <v>1</v>
      </c>
      <c r="AD119" s="3">
        <v>1</v>
      </c>
      <c r="AE119" s="3">
        <v>0</v>
      </c>
      <c r="AF119" s="137"/>
      <c r="AG119" s="3"/>
      <c r="AH119" s="137"/>
    </row>
    <row r="120" spans="1:34" x14ac:dyDescent="0.3">
      <c r="A120" s="100" t="s">
        <v>927</v>
      </c>
      <c r="B120" s="1" t="str">
        <f>VLOOKUP($A120,db_emp!$A$6:$N$156,B$3,FALSE)</f>
        <v>BION</v>
      </c>
      <c r="C120" s="1" t="str">
        <f>VLOOKUP($A120,db_emp!$A$6:$N$156,C$3,FALSE)</f>
        <v>Bionovis</v>
      </c>
      <c r="D120" s="246" t="str">
        <f>VLOOKUP($A120,db_emp!$A$6:$N$156,D$3,FALSE)</f>
        <v>Sim</v>
      </c>
      <c r="E120" s="3" t="str">
        <f>VLOOKUP($A120,db_emp!$A$6:$N$156,E$3,FALSE)</f>
        <v>Sim</v>
      </c>
      <c r="F120" s="3">
        <f>SUM(G120:Q120)</f>
        <v>6</v>
      </c>
      <c r="G120" s="3">
        <v>0</v>
      </c>
      <c r="H120" s="3">
        <v>1</v>
      </c>
      <c r="I120" s="3">
        <v>1</v>
      </c>
      <c r="J120" s="3">
        <v>0</v>
      </c>
      <c r="K120" s="3">
        <v>0</v>
      </c>
      <c r="L120" s="3">
        <v>1</v>
      </c>
      <c r="M120" s="3">
        <v>1</v>
      </c>
      <c r="N120" s="3">
        <v>0</v>
      </c>
      <c r="O120" s="3">
        <v>1</v>
      </c>
      <c r="P120" s="3">
        <v>1</v>
      </c>
      <c r="Q120" s="137"/>
      <c r="R120" s="3"/>
      <c r="S120" s="137"/>
      <c r="T120" s="3">
        <v>0</v>
      </c>
      <c r="U120" s="3">
        <f>SUM(V120:AF120)</f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0</v>
      </c>
      <c r="AF120" s="137"/>
      <c r="AG120" s="3"/>
      <c r="AH120" s="137"/>
    </row>
    <row r="121" spans="1:34" x14ac:dyDescent="0.3">
      <c r="A121" s="158"/>
      <c r="B121" s="158"/>
      <c r="C121" s="136"/>
      <c r="D121" s="248"/>
      <c r="E121" s="137"/>
      <c r="F121" s="137"/>
      <c r="G121" s="137"/>
      <c r="H121" s="137"/>
      <c r="I121" s="137"/>
      <c r="J121" s="137"/>
      <c r="K121" s="137"/>
      <c r="L121" s="137"/>
      <c r="M121" s="137"/>
      <c r="N121" s="137"/>
      <c r="O121" s="137"/>
      <c r="P121" s="137"/>
      <c r="Q121" s="137"/>
      <c r="R121" s="137"/>
      <c r="S121" s="137"/>
      <c r="T121" s="137"/>
      <c r="U121" s="137"/>
      <c r="V121" s="137"/>
      <c r="W121" s="137"/>
      <c r="X121" s="137"/>
      <c r="Y121" s="137"/>
      <c r="Z121" s="137"/>
      <c r="AA121" s="137"/>
      <c r="AB121" s="137"/>
      <c r="AC121" s="137"/>
      <c r="AD121" s="137"/>
      <c r="AE121" s="137"/>
      <c r="AF121" s="137"/>
      <c r="AG121" s="137"/>
      <c r="AH121" s="137"/>
    </row>
    <row r="122" spans="1:34" x14ac:dyDescent="0.3">
      <c r="A122" s="160" t="s">
        <v>507</v>
      </c>
      <c r="B122" s="1" t="str">
        <f>VLOOKUP($A122,db_emp!$A$6:$N$156,B$3,FALSE)</f>
        <v>AESC</v>
      </c>
      <c r="C122" s="1" t="str">
        <f>VLOOKUP($A122,db_emp!$A$6:$N$156,C$3,FALSE)</f>
        <v>Associação Educadora São Carlos Aesc</v>
      </c>
      <c r="D122" s="246" t="str">
        <f>VLOOKUP($A122,db_emp!$A$6:$N$156,D$3,FALSE)</f>
        <v>NÃO</v>
      </c>
      <c r="E122" s="3" t="str">
        <f>VLOOKUP($A122,db_emp!$A$6:$N$156,E$3,FALSE)</f>
        <v>Sim</v>
      </c>
      <c r="F122" s="3">
        <f t="shared" ref="F122:F155" si="9">SUM(G122:Q122)</f>
        <v>1</v>
      </c>
      <c r="G122" s="3">
        <v>0</v>
      </c>
      <c r="H122" s="3">
        <v>0</v>
      </c>
      <c r="I122" s="3">
        <v>0</v>
      </c>
      <c r="J122" s="3">
        <v>1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/>
      <c r="R122" s="3"/>
      <c r="S122" s="3"/>
      <c r="T122" s="3">
        <v>0</v>
      </c>
      <c r="U122" s="3">
        <f t="shared" ref="U122:U155" si="10">SUM(V122:AF122)</f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3">
        <v>0</v>
      </c>
      <c r="AB122" s="3">
        <v>0</v>
      </c>
      <c r="AC122" s="3">
        <v>0</v>
      </c>
      <c r="AD122" s="3">
        <v>0</v>
      </c>
      <c r="AE122" s="3">
        <v>0</v>
      </c>
      <c r="AF122" s="3"/>
      <c r="AG122" s="1"/>
      <c r="AH122" s="1"/>
    </row>
    <row r="123" spans="1:34" x14ac:dyDescent="0.3">
      <c r="A123" s="160" t="s">
        <v>511</v>
      </c>
      <c r="B123" s="1" t="str">
        <f>VLOOKUP($A123,db_emp!$A$6:$N$156,B$3,FALSE)</f>
        <v>AGIR</v>
      </c>
      <c r="C123" s="1" t="str">
        <f>VLOOKUP($A123,db_emp!$A$6:$N$156,C$3,FALSE)</f>
        <v>Agir Saúde</v>
      </c>
      <c r="D123" s="246" t="str">
        <f>VLOOKUP($A123,db_emp!$A$6:$N$156,D$3,FALSE)</f>
        <v>NÃO</v>
      </c>
      <c r="E123" s="3" t="str">
        <f>VLOOKUP($A123,db_emp!$A$6:$N$156,E$3,FALSE)</f>
        <v>Sim</v>
      </c>
      <c r="F123" s="3">
        <f t="shared" si="9"/>
        <v>10</v>
      </c>
      <c r="G123" s="3">
        <v>1</v>
      </c>
      <c r="H123" s="3">
        <v>1</v>
      </c>
      <c r="I123" s="3">
        <v>1</v>
      </c>
      <c r="J123" s="3">
        <v>1</v>
      </c>
      <c r="K123" s="3">
        <v>1</v>
      </c>
      <c r="L123" s="3">
        <v>1</v>
      </c>
      <c r="M123" s="3">
        <v>1</v>
      </c>
      <c r="N123" s="3">
        <v>1</v>
      </c>
      <c r="O123" s="3">
        <v>1</v>
      </c>
      <c r="P123" s="3">
        <v>1</v>
      </c>
      <c r="Q123" s="3"/>
      <c r="R123" s="5" t="s">
        <v>885</v>
      </c>
      <c r="S123" s="3"/>
      <c r="T123" s="3">
        <v>0</v>
      </c>
      <c r="U123" s="3">
        <f t="shared" si="10"/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  <c r="AB123" s="3">
        <v>0</v>
      </c>
      <c r="AC123" s="3">
        <v>0</v>
      </c>
      <c r="AD123" s="3">
        <v>0</v>
      </c>
      <c r="AE123" s="3">
        <v>0</v>
      </c>
      <c r="AF123" s="3"/>
      <c r="AG123" s="1"/>
      <c r="AH123" s="1"/>
    </row>
    <row r="124" spans="1:34" x14ac:dyDescent="0.3">
      <c r="A124" s="160" t="s">
        <v>886</v>
      </c>
      <c r="B124" s="1" t="str">
        <f>VLOOKUP($A124,db_emp!$A$6:$N$156,B$3,FALSE)</f>
        <v>ALIG</v>
      </c>
      <c r="C124" s="1" t="str">
        <f>VLOOKUP($A124,db_emp!$A$6:$N$156,C$3,FALSE)</f>
        <v>Alliage S/A Indústrias Médico Odontológica</v>
      </c>
      <c r="D124" s="246" t="str">
        <f>VLOOKUP($A124,db_emp!$A$6:$N$156,D$3,FALSE)</f>
        <v>NÃO</v>
      </c>
      <c r="E124" s="3" t="str">
        <f>VLOOKUP($A124,db_emp!$A$6:$N$156,E$3,FALSE)</f>
        <v>Sim</v>
      </c>
      <c r="F124" s="3">
        <f t="shared" si="9"/>
        <v>4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1</v>
      </c>
      <c r="N124" s="3">
        <v>1</v>
      </c>
      <c r="O124" s="3">
        <v>1</v>
      </c>
      <c r="P124" s="3">
        <v>1</v>
      </c>
      <c r="Q124" s="3"/>
      <c r="R124" s="3"/>
      <c r="S124" s="3"/>
      <c r="T124" s="3">
        <v>0</v>
      </c>
      <c r="U124" s="3">
        <f t="shared" si="10"/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0</v>
      </c>
      <c r="AE124" s="3">
        <v>0</v>
      </c>
      <c r="AF124" s="3"/>
      <c r="AG124" s="1"/>
      <c r="AH124" s="1"/>
    </row>
    <row r="125" spans="1:34" x14ac:dyDescent="0.3">
      <c r="A125" s="160" t="s">
        <v>581</v>
      </c>
      <c r="B125" s="1" t="str">
        <f>VLOOKUP($A125,db_emp!$A$6:$N$156,B$3,FALSE)</f>
        <v>BAUM</v>
      </c>
      <c r="C125" s="1" t="str">
        <f>VLOOKUP($A125,db_emp!$A$6:$N$156,C$3,FALSE)</f>
        <v>Baumer</v>
      </c>
      <c r="D125" s="246" t="str">
        <f>VLOOKUP($A125,db_emp!$A$6:$N$156,D$3,FALSE)</f>
        <v>NÃO</v>
      </c>
      <c r="E125" s="3" t="str">
        <f>VLOOKUP($A125,db_emp!$A$6:$N$156,E$3,FALSE)</f>
        <v>Sim</v>
      </c>
      <c r="F125" s="3">
        <f t="shared" si="9"/>
        <v>10</v>
      </c>
      <c r="G125" s="3">
        <v>1</v>
      </c>
      <c r="H125" s="3">
        <v>1</v>
      </c>
      <c r="I125" s="3">
        <v>1</v>
      </c>
      <c r="J125" s="3">
        <v>1</v>
      </c>
      <c r="K125" s="3">
        <v>1</v>
      </c>
      <c r="L125" s="3">
        <v>1</v>
      </c>
      <c r="M125" s="3">
        <v>1</v>
      </c>
      <c r="N125" s="3">
        <v>1</v>
      </c>
      <c r="O125" s="3">
        <v>1</v>
      </c>
      <c r="P125" s="3">
        <v>1</v>
      </c>
      <c r="Q125" s="3"/>
      <c r="R125" s="3"/>
      <c r="S125" s="3"/>
      <c r="T125" s="3">
        <v>0</v>
      </c>
      <c r="U125" s="3">
        <f t="shared" si="10"/>
        <v>10</v>
      </c>
      <c r="V125" s="3">
        <v>1</v>
      </c>
      <c r="W125" s="3">
        <v>1</v>
      </c>
      <c r="X125" s="3">
        <v>1</v>
      </c>
      <c r="Y125" s="3">
        <v>1</v>
      </c>
      <c r="Z125" s="3">
        <v>1</v>
      </c>
      <c r="AA125" s="3">
        <v>1</v>
      </c>
      <c r="AB125" s="3">
        <v>1</v>
      </c>
      <c r="AC125" s="3">
        <v>1</v>
      </c>
      <c r="AD125" s="3">
        <v>1</v>
      </c>
      <c r="AE125" s="3">
        <v>1</v>
      </c>
      <c r="AF125" s="3"/>
      <c r="AG125" s="1"/>
      <c r="AH125" s="1"/>
    </row>
    <row r="126" spans="1:34" x14ac:dyDescent="0.3">
      <c r="A126" s="160" t="s">
        <v>592</v>
      </c>
      <c r="B126" s="1" t="str">
        <f>VLOOKUP($A126,db_emp!$A$6:$N$156,B$3,FALSE)</f>
        <v>BIOM</v>
      </c>
      <c r="C126" s="1" t="str">
        <f>VLOOKUP($A126,db_emp!$A$6:$N$156,C$3,FALSE)</f>
        <v>BIOMM</v>
      </c>
      <c r="D126" s="246" t="str">
        <f>VLOOKUP($A126,db_emp!$A$6:$N$156,D$3,FALSE)</f>
        <v>NÃO</v>
      </c>
      <c r="E126" s="3" t="str">
        <f>VLOOKUP($A126,db_emp!$A$6:$N$156,E$3,FALSE)</f>
        <v>NÃO</v>
      </c>
      <c r="F126" s="3">
        <f t="shared" si="9"/>
        <v>8</v>
      </c>
      <c r="G126" s="3">
        <v>0</v>
      </c>
      <c r="H126" s="3">
        <v>0</v>
      </c>
      <c r="I126" s="3">
        <v>1</v>
      </c>
      <c r="J126" s="3">
        <v>1</v>
      </c>
      <c r="K126" s="3">
        <v>1</v>
      </c>
      <c r="L126" s="3">
        <v>1</v>
      </c>
      <c r="M126" s="3">
        <v>1</v>
      </c>
      <c r="N126" s="3">
        <v>1</v>
      </c>
      <c r="O126" s="3">
        <v>1</v>
      </c>
      <c r="P126" s="3">
        <v>1</v>
      </c>
      <c r="Q126" s="3"/>
      <c r="R126" s="3"/>
      <c r="S126" s="3"/>
      <c r="T126" s="3">
        <v>0</v>
      </c>
      <c r="U126" s="3">
        <f t="shared" si="10"/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</v>
      </c>
      <c r="AB126" s="3">
        <v>0</v>
      </c>
      <c r="AC126" s="3">
        <v>0</v>
      </c>
      <c r="AD126" s="3">
        <v>0</v>
      </c>
      <c r="AE126" s="3">
        <v>0</v>
      </c>
      <c r="AF126" s="3"/>
      <c r="AG126" s="1"/>
      <c r="AH126" s="1"/>
    </row>
    <row r="127" spans="1:34" x14ac:dyDescent="0.3">
      <c r="A127" s="160" t="s">
        <v>539</v>
      </c>
      <c r="B127" s="1" t="str">
        <f>VLOOKUP($A127,db_emp!$A$6:$N$156,B$3,FALSE)</f>
        <v>CLBR</v>
      </c>
      <c r="C127" s="1" t="str">
        <f>VLOOKUP($A127,db_emp!$A$6:$N$156,C$3,FALSE)</f>
        <v>Grupo H+ Brasil (Clínicas do Brasil Holding S.A.)</v>
      </c>
      <c r="D127" s="246" t="str">
        <f>VLOOKUP($A127,db_emp!$A$6:$N$156,D$3,FALSE)</f>
        <v>NÃO</v>
      </c>
      <c r="E127" s="3" t="str">
        <f>VLOOKUP($A127,db_emp!$A$6:$N$156,E$3,FALSE)</f>
        <v>NÃO</v>
      </c>
      <c r="F127" s="3">
        <f t="shared" si="9"/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/>
      <c r="R127" s="3"/>
      <c r="S127" s="3"/>
      <c r="T127" s="3">
        <v>0</v>
      </c>
      <c r="U127" s="3">
        <f t="shared" si="10"/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0</v>
      </c>
      <c r="AB127" s="3">
        <v>0</v>
      </c>
      <c r="AC127" s="3">
        <v>0</v>
      </c>
      <c r="AD127" s="3">
        <v>0</v>
      </c>
      <c r="AE127" s="3">
        <v>0</v>
      </c>
      <c r="AF127" s="3"/>
      <c r="AG127" s="1"/>
      <c r="AH127" s="1"/>
    </row>
    <row r="128" spans="1:34" x14ac:dyDescent="0.3">
      <c r="A128" s="160" t="s">
        <v>559</v>
      </c>
      <c r="B128" s="1" t="str">
        <f>VLOOKUP($A128,db_emp!$A$6:$N$156,B$3,FALSE)</f>
        <v>DSAN</v>
      </c>
      <c r="C128" s="1" t="str">
        <f>VLOOKUP($A128,db_emp!$A$6:$N$156,C$3,FALSE)</f>
        <v>Daiichi Sankyo Brasil Farmacêutica Ltda.</v>
      </c>
      <c r="D128" s="246" t="str">
        <f>VLOOKUP($A128,db_emp!$A$6:$N$156,D$3,FALSE)</f>
        <v>NÃO</v>
      </c>
      <c r="E128" s="3" t="str">
        <f>VLOOKUP($A128,db_emp!$A$6:$N$156,E$3,FALSE)</f>
        <v>NÃO</v>
      </c>
      <c r="F128" s="3">
        <f t="shared" si="9"/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/>
      <c r="R128" s="3"/>
      <c r="S128" s="3"/>
      <c r="T128" s="3">
        <v>0</v>
      </c>
      <c r="U128" s="3">
        <f t="shared" si="10"/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3">
        <v>0</v>
      </c>
      <c r="AB128" s="3">
        <v>0</v>
      </c>
      <c r="AC128" s="3">
        <v>0</v>
      </c>
      <c r="AD128" s="3">
        <v>0</v>
      </c>
      <c r="AE128" s="3">
        <v>0</v>
      </c>
      <c r="AF128" s="3"/>
      <c r="AG128" s="1"/>
      <c r="AH128" s="1"/>
    </row>
    <row r="129" spans="1:34" x14ac:dyDescent="0.3">
      <c r="A129" s="160" t="s">
        <v>523</v>
      </c>
      <c r="B129" s="1" t="str">
        <f>VLOOKUP($A129,db_emp!$A$6:$N$156,B$3,FALSE)</f>
        <v>GEOL</v>
      </c>
      <c r="C129" s="1" t="str">
        <f>VLOOKUP($A129,db_emp!$A$6:$N$156,C$3,FALSE)</f>
        <v>Geolab</v>
      </c>
      <c r="D129" s="246" t="str">
        <f>VLOOKUP($A129,db_emp!$A$6:$N$156,D$3,FALSE)</f>
        <v>NÃO</v>
      </c>
      <c r="E129" s="3" t="str">
        <f>VLOOKUP($A129,db_emp!$A$6:$N$156,E$3,FALSE)</f>
        <v>NÃO</v>
      </c>
      <c r="F129" s="3">
        <f t="shared" si="9"/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/>
      <c r="R129" s="3"/>
      <c r="S129" s="3"/>
      <c r="T129" s="3">
        <v>0</v>
      </c>
      <c r="U129" s="3">
        <f t="shared" si="10"/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3">
        <v>0</v>
      </c>
      <c r="AB129" s="3">
        <v>0</v>
      </c>
      <c r="AC129" s="3">
        <v>0</v>
      </c>
      <c r="AD129" s="3">
        <v>0</v>
      </c>
      <c r="AE129" s="3">
        <v>0</v>
      </c>
      <c r="AF129" s="3"/>
      <c r="AG129" s="1"/>
      <c r="AH129" s="1"/>
    </row>
    <row r="130" spans="1:34" x14ac:dyDescent="0.3">
      <c r="A130" s="160" t="s">
        <v>519</v>
      </c>
      <c r="B130" s="1" t="str">
        <f>VLOOKUP($A130,db_emp!$A$6:$N$156,B$3,FALSE)</f>
        <v>GERM</v>
      </c>
      <c r="C130" s="1" t="str">
        <f>VLOOKUP($A130,db_emp!$A$6:$N$156,C$3,FALSE)</f>
        <v>Germed</v>
      </c>
      <c r="D130" s="246" t="str">
        <f>VLOOKUP($A130,db_emp!$A$6:$N$156,D$3,FALSE)</f>
        <v>NÃO</v>
      </c>
      <c r="E130" s="3" t="str">
        <f>VLOOKUP($A130,db_emp!$A$6:$N$156,E$3,FALSE)</f>
        <v>NÃO</v>
      </c>
      <c r="F130" s="3">
        <f t="shared" si="9"/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/>
      <c r="R130" s="3"/>
      <c r="S130" s="3"/>
      <c r="T130" s="3">
        <v>0</v>
      </c>
      <c r="U130" s="3">
        <f t="shared" si="10"/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</v>
      </c>
      <c r="AB130" s="3">
        <v>0</v>
      </c>
      <c r="AC130" s="3">
        <v>0</v>
      </c>
      <c r="AD130" s="3">
        <v>0</v>
      </c>
      <c r="AE130" s="3">
        <v>0</v>
      </c>
      <c r="AF130" s="3"/>
      <c r="AG130" s="1"/>
      <c r="AH130" s="1"/>
    </row>
    <row r="131" spans="1:34" x14ac:dyDescent="0.3">
      <c r="A131" s="160" t="s">
        <v>555</v>
      </c>
      <c r="B131" s="1" t="str">
        <f>VLOOKUP($A131,db_emp!$A$6:$N$156,B$3,FALSE)</f>
        <v>HAMO</v>
      </c>
      <c r="C131" s="1" t="str">
        <f>VLOOKUP($A131,db_emp!$A$6:$N$156,C$3,FALSE)</f>
        <v>Hospital de Amor</v>
      </c>
      <c r="D131" s="246" t="str">
        <f>VLOOKUP($A131,db_emp!$A$6:$N$156,D$3,FALSE)</f>
        <v>NÃO</v>
      </c>
      <c r="E131" s="3" t="str">
        <f>VLOOKUP($A131,db_emp!$A$6:$N$156,E$3,FALSE)</f>
        <v>NÃO</v>
      </c>
      <c r="F131" s="3">
        <f t="shared" si="9"/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/>
      <c r="R131" s="3"/>
      <c r="S131" s="3"/>
      <c r="T131" s="3">
        <v>0</v>
      </c>
      <c r="U131" s="3">
        <f t="shared" si="10"/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  <c r="AB131" s="3">
        <v>0</v>
      </c>
      <c r="AC131" s="3">
        <v>0</v>
      </c>
      <c r="AD131" s="3">
        <v>0</v>
      </c>
      <c r="AE131" s="3">
        <v>0</v>
      </c>
      <c r="AF131" s="3"/>
      <c r="AG131" s="1"/>
      <c r="AH131" s="1"/>
    </row>
    <row r="132" spans="1:34" x14ac:dyDescent="0.3">
      <c r="A132" s="160" t="s">
        <v>499</v>
      </c>
      <c r="B132" s="1" t="str">
        <f>VLOOKUP($A132,db_emp!$A$6:$N$156,B$3,FALSE)</f>
        <v>HBRP</v>
      </c>
      <c r="C132" s="1" t="str">
        <f>VLOOKUP($A132,db_emp!$A$6:$N$156,C$3,FALSE)</f>
        <v>Hospital de Base (Funfarme)</v>
      </c>
      <c r="D132" s="246" t="str">
        <f>VLOOKUP($A132,db_emp!$A$6:$N$156,D$3,FALSE)</f>
        <v>NÃO</v>
      </c>
      <c r="E132" s="3" t="str">
        <f>VLOOKUP($A132,db_emp!$A$6:$N$156,E$3,FALSE)</f>
        <v>Sim</v>
      </c>
      <c r="F132" s="3">
        <f t="shared" si="9"/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/>
      <c r="R132" s="3"/>
      <c r="S132" s="3"/>
      <c r="T132" s="3">
        <v>0</v>
      </c>
      <c r="U132" s="3">
        <f t="shared" si="10"/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3">
        <v>0</v>
      </c>
      <c r="AB132" s="3">
        <v>0</v>
      </c>
      <c r="AC132" s="3">
        <v>0</v>
      </c>
      <c r="AD132" s="3">
        <v>0</v>
      </c>
      <c r="AE132" s="3">
        <v>0</v>
      </c>
      <c r="AF132" s="3"/>
      <c r="AG132" s="1"/>
      <c r="AH132" s="1"/>
    </row>
    <row r="133" spans="1:34" x14ac:dyDescent="0.3">
      <c r="A133" s="160" t="s">
        <v>573</v>
      </c>
      <c r="B133" s="1" t="str">
        <f>VLOOKUP($A133,db_emp!$A$6:$N$156,B$3,FALSE)</f>
        <v>HCPA</v>
      </c>
      <c r="C133" s="1" t="str">
        <f>VLOOKUP($A133,db_emp!$A$6:$N$156,C$3,FALSE)</f>
        <v>HCPA (Hospital das Clínicas de Porto Alegre)</v>
      </c>
      <c r="D133" s="246" t="str">
        <f>VLOOKUP($A133,db_emp!$A$6:$N$156,D$3,FALSE)</f>
        <v>NÃO</v>
      </c>
      <c r="E133" s="3" t="str">
        <f>VLOOKUP($A133,db_emp!$A$6:$N$156,E$3,FALSE)</f>
        <v>NÃO</v>
      </c>
      <c r="F133" s="3">
        <f t="shared" si="9"/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/>
      <c r="R133" s="3"/>
      <c r="S133" s="3"/>
      <c r="T133" s="3">
        <v>0</v>
      </c>
      <c r="U133" s="3">
        <f t="shared" si="10"/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  <c r="AB133" s="3">
        <v>0</v>
      </c>
      <c r="AC133" s="3">
        <v>0</v>
      </c>
      <c r="AD133" s="3">
        <v>0</v>
      </c>
      <c r="AE133" s="3">
        <v>0</v>
      </c>
      <c r="AF133" s="3"/>
      <c r="AG133" s="1"/>
      <c r="AH133" s="1"/>
    </row>
    <row r="134" spans="1:34" x14ac:dyDescent="0.3">
      <c r="A134" s="160" t="s">
        <v>600</v>
      </c>
      <c r="B134" s="1" t="str">
        <f>VLOOKUP($A134,db_emp!$A$6:$N$156,B$3,FALSE)</f>
        <v>HSMU</v>
      </c>
      <c r="C134" s="1" t="str">
        <f>VLOOKUP($A134,db_emp!$A$6:$N$156,C$3,FALSE)</f>
        <v>Hospital Saúde da Mulher</v>
      </c>
      <c r="D134" s="246" t="str">
        <f>VLOOKUP($A134,db_emp!$A$6:$N$156,D$3,FALSE)</f>
        <v>NÃO</v>
      </c>
      <c r="E134" s="3" t="str">
        <f>VLOOKUP($A134,db_emp!$A$6:$N$156,E$3,FALSE)</f>
        <v>NÃO</v>
      </c>
      <c r="F134" s="3">
        <f t="shared" si="9"/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/>
      <c r="R134" s="3"/>
      <c r="S134" s="3"/>
      <c r="T134" s="3">
        <v>0</v>
      </c>
      <c r="U134" s="3">
        <f t="shared" si="10"/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</v>
      </c>
      <c r="AB134" s="3">
        <v>0</v>
      </c>
      <c r="AC134" s="3">
        <v>0</v>
      </c>
      <c r="AD134" s="3">
        <v>0</v>
      </c>
      <c r="AE134" s="3">
        <v>0</v>
      </c>
      <c r="AF134" s="3"/>
      <c r="AG134" s="1"/>
      <c r="AH134" s="1"/>
    </row>
    <row r="135" spans="1:34" x14ac:dyDescent="0.3">
      <c r="A135" s="160" t="s">
        <v>547</v>
      </c>
      <c r="B135" s="1" t="str">
        <f>VLOOKUP($A135,db_emp!$A$6:$N$156,B$3,FALSE)</f>
        <v>ISGH</v>
      </c>
      <c r="C135" s="1" t="str">
        <f>VLOOKUP($A135,db_emp!$A$6:$N$156,C$3,FALSE)</f>
        <v>ISGH Instituto de Saúde e Gestão Hospitalar</v>
      </c>
      <c r="D135" s="246" t="str">
        <f>VLOOKUP($A135,db_emp!$A$6:$N$156,D$3,FALSE)</f>
        <v>NÃO</v>
      </c>
      <c r="E135" s="3" t="str">
        <f>VLOOKUP($A135,db_emp!$A$6:$N$156,E$3,FALSE)</f>
        <v>NÃO</v>
      </c>
      <c r="F135" s="3">
        <f t="shared" si="9"/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/>
      <c r="R135" s="3"/>
      <c r="S135" s="3"/>
      <c r="T135" s="3">
        <v>0</v>
      </c>
      <c r="U135" s="3">
        <f t="shared" si="10"/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  <c r="AB135" s="3">
        <v>0</v>
      </c>
      <c r="AC135" s="3">
        <v>0</v>
      </c>
      <c r="AD135" s="3">
        <v>0</v>
      </c>
      <c r="AE135" s="3">
        <v>0</v>
      </c>
      <c r="AF135" s="3"/>
      <c r="AG135" s="1"/>
      <c r="AH135" s="1"/>
    </row>
    <row r="136" spans="1:34" x14ac:dyDescent="0.3">
      <c r="A136" s="160" t="s">
        <v>585</v>
      </c>
      <c r="B136" s="1" t="str">
        <f>VLOOKUP($A136,db_emp!$A$6:$N$156,B$3,FALSE)</f>
        <v>ISHA</v>
      </c>
      <c r="C136" s="1" t="str">
        <f>VLOOKUP($A136,db_emp!$A$6:$N$156,C$3,FALSE)</f>
        <v>Instituto Social Hospital Alemão Oswaldo Cruz</v>
      </c>
      <c r="D136" s="246" t="str">
        <f>VLOOKUP($A136,db_emp!$A$6:$N$156,D$3,FALSE)</f>
        <v>NÃO</v>
      </c>
      <c r="E136" s="3" t="str">
        <f>VLOOKUP($A136,db_emp!$A$6:$N$156,E$3,FALSE)</f>
        <v>NÃO</v>
      </c>
      <c r="F136" s="3">
        <f t="shared" si="9"/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/>
      <c r="R136" s="3"/>
      <c r="S136" s="3"/>
      <c r="T136" s="3">
        <v>0</v>
      </c>
      <c r="U136" s="3">
        <f t="shared" si="10"/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  <c r="AB136" s="3">
        <v>0</v>
      </c>
      <c r="AC136" s="3">
        <v>0</v>
      </c>
      <c r="AD136" s="3">
        <v>0</v>
      </c>
      <c r="AE136" s="3">
        <v>0</v>
      </c>
      <c r="AF136" s="3"/>
      <c r="AG136" s="1"/>
      <c r="AH136" s="1"/>
    </row>
    <row r="137" spans="1:34" x14ac:dyDescent="0.3">
      <c r="A137" s="160" t="s">
        <v>588</v>
      </c>
      <c r="B137" s="1" t="str">
        <f>VLOOKUP($A137,db_emp!$A$6:$N$156,B$3,FALSE)</f>
        <v>LIFE</v>
      </c>
      <c r="C137" s="1" t="str">
        <f>VLOOKUP($A137,db_emp!$A$6:$N$156,C$3,FALSE)</f>
        <v>Lifemed</v>
      </c>
      <c r="D137" s="246" t="str">
        <f>VLOOKUP($A137,db_emp!$A$6:$N$156,D$3,FALSE)</f>
        <v>NÃO</v>
      </c>
      <c r="E137" s="3" t="str">
        <f>VLOOKUP($A137,db_emp!$A$6:$N$156,E$3,FALSE)</f>
        <v>NÃO</v>
      </c>
      <c r="F137" s="3">
        <f t="shared" si="9"/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/>
      <c r="R137" s="3"/>
      <c r="S137" s="3"/>
      <c r="T137" s="3">
        <v>0</v>
      </c>
      <c r="U137" s="3">
        <f t="shared" si="10"/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  <c r="AD137" s="3">
        <v>0</v>
      </c>
      <c r="AE137" s="3">
        <v>0</v>
      </c>
      <c r="AF137" s="3"/>
      <c r="AG137" s="1"/>
      <c r="AH137" s="1"/>
    </row>
    <row r="138" spans="1:34" x14ac:dyDescent="0.3">
      <c r="A138" s="160" t="s">
        <v>596</v>
      </c>
      <c r="B138" s="1" t="str">
        <f>VLOOKUP($A138,db_emp!$A$6:$N$156,B$3,FALSE)</f>
        <v>MANT</v>
      </c>
      <c r="C138" s="1" t="str">
        <f>VLOOKUP($A138,db_emp!$A$6:$N$156,C$3,FALSE)</f>
        <v>Mantecorp</v>
      </c>
      <c r="D138" s="246" t="str">
        <f>VLOOKUP($A138,db_emp!$A$6:$N$156,D$3,FALSE)</f>
        <v>NÃO</v>
      </c>
      <c r="E138" s="3" t="str">
        <f>VLOOKUP($A138,db_emp!$A$6:$N$156,E$3,FALSE)</f>
        <v>NÃO</v>
      </c>
      <c r="F138" s="3">
        <f t="shared" si="9"/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/>
      <c r="R138" s="3"/>
      <c r="S138" s="3"/>
      <c r="T138" s="3">
        <v>0</v>
      </c>
      <c r="U138" s="3">
        <f t="shared" si="10"/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  <c r="AE138" s="3">
        <v>0</v>
      </c>
      <c r="AF138" s="3"/>
      <c r="AG138" s="1"/>
      <c r="AH138" s="1"/>
    </row>
    <row r="139" spans="1:34" x14ac:dyDescent="0.3">
      <c r="A139" s="160" t="s">
        <v>496</v>
      </c>
      <c r="B139" s="1" t="str">
        <f>VLOOKUP($A139,db_emp!$A$6:$N$156,B$3,FALSE)</f>
        <v>MEDS</v>
      </c>
      <c r="C139" s="1" t="str">
        <f>VLOOKUP($A139,db_emp!$A$6:$N$156,C$3,FALSE)</f>
        <v>Medsênior</v>
      </c>
      <c r="D139" s="246" t="str">
        <f>VLOOKUP($A139,db_emp!$A$6:$N$156,D$3,FALSE)</f>
        <v>NÃO</v>
      </c>
      <c r="E139" s="3" t="str">
        <f>VLOOKUP($A139,db_emp!$A$6:$N$156,E$3,FALSE)</f>
        <v>NÃO</v>
      </c>
      <c r="F139" s="3">
        <f t="shared" si="9"/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/>
      <c r="R139" s="3"/>
      <c r="S139" s="3"/>
      <c r="T139" s="3">
        <v>0</v>
      </c>
      <c r="U139" s="3">
        <f t="shared" si="10"/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  <c r="AB139" s="3">
        <v>0</v>
      </c>
      <c r="AC139" s="3">
        <v>0</v>
      </c>
      <c r="AD139" s="3">
        <v>0</v>
      </c>
      <c r="AE139" s="3">
        <v>0</v>
      </c>
      <c r="AF139" s="3"/>
      <c r="AG139" s="1"/>
      <c r="AH139" s="1"/>
    </row>
    <row r="140" spans="1:34" x14ac:dyDescent="0.3">
      <c r="A140" s="160" t="s">
        <v>465</v>
      </c>
      <c r="B140" s="1" t="str">
        <f>VLOOKUP($A140,db_emp!$A$6:$N$156,B$3,FALSE)</f>
        <v>NEOQ</v>
      </c>
      <c r="C140" s="1" t="str">
        <f>VLOOKUP($A140,db_emp!$A$6:$N$156,C$3,FALSE)</f>
        <v>Neoquímica (Brainfarma)</v>
      </c>
      <c r="D140" s="246" t="str">
        <f>VLOOKUP($A140,db_emp!$A$6:$N$156,D$3,FALSE)</f>
        <v>NÃO</v>
      </c>
      <c r="E140" s="3" t="str">
        <f>VLOOKUP($A140,db_emp!$A$6:$N$156,E$3,FALSE)</f>
        <v>NÃO</v>
      </c>
      <c r="F140" s="3">
        <f t="shared" si="9"/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/>
      <c r="R140" s="3"/>
      <c r="S140" s="3"/>
      <c r="T140" s="3">
        <v>0</v>
      </c>
      <c r="U140" s="3">
        <f t="shared" si="10"/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0</v>
      </c>
      <c r="AE140" s="3">
        <v>0</v>
      </c>
      <c r="AF140" s="3"/>
      <c r="AG140" s="1"/>
      <c r="AH140" s="1"/>
    </row>
    <row r="141" spans="1:34" x14ac:dyDescent="0.3">
      <c r="A141" s="160" t="s">
        <v>527</v>
      </c>
      <c r="B141" s="1" t="str">
        <f>VLOOKUP($A141,db_emp!$A$6:$N$156,B$3,FALSE)</f>
        <v>NIPO</v>
      </c>
      <c r="C141" s="1" t="str">
        <f>VLOOKUP($A141,db_emp!$A$6:$N$156,C$3,FALSE)</f>
        <v>Beneficência Nipo-Brasileira de São Paulo</v>
      </c>
      <c r="D141" s="246" t="str">
        <f>VLOOKUP($A141,db_emp!$A$6:$N$156,D$3,FALSE)</f>
        <v>NÃO</v>
      </c>
      <c r="E141" s="3" t="str">
        <f>VLOOKUP($A141,db_emp!$A$6:$N$156,E$3,FALSE)</f>
        <v>NÃO</v>
      </c>
      <c r="F141" s="3">
        <f t="shared" si="9"/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/>
      <c r="R141" s="3"/>
      <c r="S141" s="3"/>
      <c r="T141" s="3">
        <v>0</v>
      </c>
      <c r="U141" s="3">
        <f t="shared" si="10"/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  <c r="AB141" s="3">
        <v>0</v>
      </c>
      <c r="AC141" s="3">
        <v>0</v>
      </c>
      <c r="AD141" s="3">
        <v>0</v>
      </c>
      <c r="AE141" s="3">
        <v>0</v>
      </c>
      <c r="AF141" s="3"/>
      <c r="AG141" s="1"/>
      <c r="AH141" s="1"/>
    </row>
    <row r="142" spans="1:34" x14ac:dyDescent="0.3">
      <c r="A142" s="160" t="s">
        <v>577</v>
      </c>
      <c r="B142" s="1" t="str">
        <f>VLOOKUP($A142,db_emp!$A$6:$N$156,B$3,FALSE)</f>
        <v>NORQ</v>
      </c>
      <c r="C142" s="1" t="str">
        <f>VLOOKUP($A142,db_emp!$A$6:$N$156,C$3,FALSE)</f>
        <v>Nortec Química</v>
      </c>
      <c r="D142" s="246" t="str">
        <f>VLOOKUP($A142,db_emp!$A$6:$N$156,D$3,FALSE)</f>
        <v>NÃO</v>
      </c>
      <c r="E142" s="3" t="str">
        <f>VLOOKUP($A142,db_emp!$A$6:$N$156,E$3,FALSE)</f>
        <v>NÃO</v>
      </c>
      <c r="F142" s="3">
        <f t="shared" si="9"/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/>
      <c r="R142" s="3"/>
      <c r="S142" s="3"/>
      <c r="T142" s="3">
        <v>0</v>
      </c>
      <c r="U142" s="3">
        <f t="shared" si="10"/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  <c r="AB142" s="3">
        <v>0</v>
      </c>
      <c r="AC142" s="3">
        <v>0</v>
      </c>
      <c r="AD142" s="3">
        <v>0</v>
      </c>
      <c r="AE142" s="3">
        <v>0</v>
      </c>
      <c r="AF142" s="3"/>
      <c r="AG142" s="1"/>
      <c r="AH142" s="1"/>
    </row>
    <row r="143" spans="1:34" x14ac:dyDescent="0.3">
      <c r="A143" s="160" t="s">
        <v>473</v>
      </c>
      <c r="B143" s="1" t="str">
        <f>VLOOKUP($A143,db_emp!$A$6:$N$156,B$3,FALSE)</f>
        <v>OPEL</v>
      </c>
      <c r="C143" s="1" t="str">
        <f>VLOOKUP($A143,db_emp!$A$6:$N$156,C$3,FALSE)</f>
        <v>Sanofi Consumer Healthcare (Opella Healthcare Brazil Ltda.)</v>
      </c>
      <c r="D143" s="246" t="str">
        <f>VLOOKUP($A143,db_emp!$A$6:$N$156,D$3,FALSE)</f>
        <v>NÃO</v>
      </c>
      <c r="E143" s="3" t="str">
        <f>VLOOKUP($A143,db_emp!$A$6:$N$156,E$3,FALSE)</f>
        <v>NÃO</v>
      </c>
      <c r="F143" s="3">
        <f t="shared" si="9"/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/>
      <c r="R143" s="3"/>
      <c r="S143" s="3"/>
      <c r="T143" s="3">
        <v>0</v>
      </c>
      <c r="U143" s="3">
        <f t="shared" si="10"/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  <c r="AB143" s="3">
        <v>0</v>
      </c>
      <c r="AC143" s="3">
        <v>0</v>
      </c>
      <c r="AD143" s="3">
        <v>0</v>
      </c>
      <c r="AE143" s="3">
        <v>0</v>
      </c>
      <c r="AF143" s="3"/>
      <c r="AG143" s="1"/>
      <c r="AH143" s="1"/>
    </row>
    <row r="144" spans="1:34" x14ac:dyDescent="0.3">
      <c r="A144" s="160" t="s">
        <v>535</v>
      </c>
      <c r="B144" s="1" t="str">
        <f>VLOOKUP($A144,db_emp!$A$6:$N$156,B$3,FALSE)</f>
        <v>PROS</v>
      </c>
      <c r="C144" s="1" t="str">
        <f>VLOOKUP($A144,db_emp!$A$6:$N$156,C$3,FALSE)</f>
        <v>Pró-Saúde</v>
      </c>
      <c r="D144" s="246" t="str">
        <f>VLOOKUP($A144,db_emp!$A$6:$N$156,D$3,FALSE)</f>
        <v>NÃO</v>
      </c>
      <c r="E144" s="3" t="str">
        <f>VLOOKUP($A144,db_emp!$A$6:$N$156,E$3,FALSE)</f>
        <v>NÃO</v>
      </c>
      <c r="F144" s="3">
        <f t="shared" si="9"/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/>
      <c r="R144" s="3"/>
      <c r="S144" s="3"/>
      <c r="T144" s="3">
        <v>0</v>
      </c>
      <c r="U144" s="3">
        <f t="shared" si="10"/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  <c r="AB144" s="3">
        <v>0</v>
      </c>
      <c r="AC144" s="3">
        <v>0</v>
      </c>
      <c r="AD144" s="3">
        <v>0</v>
      </c>
      <c r="AE144" s="3">
        <v>0</v>
      </c>
      <c r="AF144" s="3"/>
      <c r="AG144" s="1"/>
      <c r="AH144" s="1"/>
    </row>
    <row r="145" spans="1:34" x14ac:dyDescent="0.3">
      <c r="A145" s="160" t="s">
        <v>515</v>
      </c>
      <c r="B145" s="1" t="str">
        <f>VLOOKUP($A145,db_emp!$A$6:$N$156,B$3,FALSE)</f>
        <v>SAJO</v>
      </c>
      <c r="C145" s="1" t="str">
        <f>VLOOKUP($A145,db_emp!$A$6:$N$156,C$3,FALSE)</f>
        <v>Santa Joana</v>
      </c>
      <c r="D145" s="246" t="str">
        <f>VLOOKUP($A145,db_emp!$A$6:$N$156,D$3,FALSE)</f>
        <v>NÃO</v>
      </c>
      <c r="E145" s="3" t="str">
        <f>VLOOKUP($A145,db_emp!$A$6:$N$156,E$3,FALSE)</f>
        <v>NÃO</v>
      </c>
      <c r="F145" s="3">
        <f t="shared" si="9"/>
        <v>8</v>
      </c>
      <c r="G145" s="3">
        <v>1</v>
      </c>
      <c r="H145" s="3">
        <v>1</v>
      </c>
      <c r="I145" s="3">
        <v>1</v>
      </c>
      <c r="J145" s="3">
        <v>1</v>
      </c>
      <c r="K145" s="3">
        <v>1</v>
      </c>
      <c r="L145" s="3">
        <v>1</v>
      </c>
      <c r="M145" s="3">
        <v>1</v>
      </c>
      <c r="N145" s="3">
        <v>0</v>
      </c>
      <c r="O145" s="3">
        <v>0</v>
      </c>
      <c r="P145" s="3">
        <v>1</v>
      </c>
      <c r="Q145" s="3"/>
      <c r="R145" s="3"/>
      <c r="S145" s="3"/>
      <c r="T145" s="3">
        <v>0</v>
      </c>
      <c r="U145" s="3">
        <f t="shared" si="10"/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  <c r="AE145" s="3">
        <v>0</v>
      </c>
      <c r="AF145" s="3"/>
      <c r="AG145" s="1"/>
      <c r="AH145" s="1"/>
    </row>
    <row r="146" spans="1:34" x14ac:dyDescent="0.3">
      <c r="A146" s="160" t="s">
        <v>565</v>
      </c>
      <c r="B146" s="1" t="str">
        <f>VLOOKUP($A146,db_emp!$A$6:$N$156,B$3,FALSE)</f>
        <v>SAMA</v>
      </c>
      <c r="C146" s="1" t="str">
        <f>VLOOKUP($A146,db_emp!$A$6:$N$156,C$3,FALSE)</f>
        <v>Santa Marcelina</v>
      </c>
      <c r="D146" s="246" t="str">
        <f>VLOOKUP($A146,db_emp!$A$6:$N$156,D$3,FALSE)</f>
        <v>NÃO</v>
      </c>
      <c r="E146" s="3" t="str">
        <f>VLOOKUP($A146,db_emp!$A$6:$N$156,E$3,FALSE)</f>
        <v>NÃO</v>
      </c>
      <c r="F146" s="3">
        <f t="shared" si="9"/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/>
      <c r="R146" s="3"/>
      <c r="S146" s="3"/>
      <c r="T146" s="3">
        <v>0</v>
      </c>
      <c r="U146" s="3">
        <f t="shared" si="10"/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">
        <v>0</v>
      </c>
      <c r="AF146" s="3"/>
      <c r="AG146" s="1"/>
      <c r="AH146" s="1"/>
    </row>
    <row r="147" spans="1:34" x14ac:dyDescent="0.3">
      <c r="A147" s="160" t="s">
        <v>531</v>
      </c>
      <c r="B147" s="1" t="str">
        <f>VLOOKUP($A147,db_emp!$A$6:$N$156,B$3,FALSE)</f>
        <v>SCBA</v>
      </c>
      <c r="C147" s="1" t="str">
        <f>VLOOKUP($A147,db_emp!$A$6:$N$156,C$3,FALSE)</f>
        <v>Santa Casa de Misericordia da Bahia</v>
      </c>
      <c r="D147" s="246" t="str">
        <f>VLOOKUP($A147,db_emp!$A$6:$N$156,D$3,FALSE)</f>
        <v>NÃO</v>
      </c>
      <c r="E147" s="3" t="str">
        <f>VLOOKUP($A147,db_emp!$A$6:$N$156,E$3,FALSE)</f>
        <v>Sim</v>
      </c>
      <c r="F147" s="3">
        <f t="shared" si="9"/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/>
      <c r="R147" s="3"/>
      <c r="S147" s="3"/>
      <c r="T147" s="3">
        <v>0</v>
      </c>
      <c r="U147" s="3">
        <f t="shared" si="10"/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  <c r="AB147" s="3">
        <v>0</v>
      </c>
      <c r="AC147" s="3">
        <v>0</v>
      </c>
      <c r="AD147" s="3">
        <v>0</v>
      </c>
      <c r="AE147" s="3">
        <v>0</v>
      </c>
      <c r="AF147" s="3"/>
      <c r="AG147" s="1"/>
      <c r="AH147" s="1"/>
    </row>
    <row r="148" spans="1:34" x14ac:dyDescent="0.3">
      <c r="A148" s="160" t="s">
        <v>551</v>
      </c>
      <c r="B148" s="1" t="str">
        <f>VLOOKUP($A148,db_emp!$A$6:$N$156,B$3,FALSE)</f>
        <v>SCBH</v>
      </c>
      <c r="C148" s="1" t="str">
        <f>VLOOKUP($A148,db_emp!$A$6:$N$156,C$3,FALSE)</f>
        <v>Santa Casa de Misericórdia de Belo Horizonte</v>
      </c>
      <c r="D148" s="246" t="str">
        <f>VLOOKUP($A148,db_emp!$A$6:$N$156,D$3,FALSE)</f>
        <v>NÃO</v>
      </c>
      <c r="E148" s="3" t="str">
        <f>VLOOKUP($A148,db_emp!$A$6:$N$156,E$3,FALSE)</f>
        <v>Sim</v>
      </c>
      <c r="F148" s="3">
        <f t="shared" si="9"/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/>
      <c r="R148" s="3"/>
      <c r="S148" s="3"/>
      <c r="T148" s="3">
        <v>0</v>
      </c>
      <c r="U148" s="3">
        <f t="shared" si="10"/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0</v>
      </c>
      <c r="AF148" s="3"/>
      <c r="AG148" s="1"/>
      <c r="AH148" s="1"/>
    </row>
    <row r="149" spans="1:34" x14ac:dyDescent="0.3">
      <c r="A149" s="160" t="s">
        <v>543</v>
      </c>
      <c r="B149" s="1" t="str">
        <f>VLOOKUP($A149,db_emp!$A$6:$N$156,B$3,FALSE)</f>
        <v>SCSP</v>
      </c>
      <c r="C149" s="1" t="str">
        <f>VLOOKUP($A149,db_emp!$A$6:$N$156,C$3,FALSE)</f>
        <v>Santa Casa de São Paulo</v>
      </c>
      <c r="D149" s="246" t="str">
        <f>VLOOKUP($A149,db_emp!$A$6:$N$156,D$3,FALSE)</f>
        <v>NÃO</v>
      </c>
      <c r="E149" s="3" t="str">
        <f>VLOOKUP($A149,db_emp!$A$6:$N$156,E$3,FALSE)</f>
        <v>Sim</v>
      </c>
      <c r="F149" s="3">
        <f t="shared" si="9"/>
        <v>10</v>
      </c>
      <c r="G149" s="3">
        <v>1</v>
      </c>
      <c r="H149" s="3">
        <v>1</v>
      </c>
      <c r="I149" s="3">
        <v>1</v>
      </c>
      <c r="J149" s="3">
        <v>1</v>
      </c>
      <c r="K149" s="3">
        <v>1</v>
      </c>
      <c r="L149" s="3">
        <v>1</v>
      </c>
      <c r="M149" s="3">
        <v>1</v>
      </c>
      <c r="N149" s="3">
        <v>1</v>
      </c>
      <c r="O149" s="3">
        <v>1</v>
      </c>
      <c r="P149" s="3">
        <v>1</v>
      </c>
      <c r="Q149" s="3"/>
      <c r="R149" s="3"/>
      <c r="S149" s="3"/>
      <c r="T149" s="3">
        <v>0</v>
      </c>
      <c r="U149" s="3">
        <f t="shared" si="10"/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0</v>
      </c>
      <c r="AC149" s="3">
        <v>0</v>
      </c>
      <c r="AD149" s="3">
        <v>0</v>
      </c>
      <c r="AE149" s="3">
        <v>0</v>
      </c>
      <c r="AF149" s="3"/>
      <c r="AG149" s="1"/>
      <c r="AH149" s="1"/>
    </row>
    <row r="150" spans="1:34" x14ac:dyDescent="0.3">
      <c r="A150" s="160" t="s">
        <v>488</v>
      </c>
      <c r="B150" s="1" t="str">
        <f>VLOOKUP($A150,db_emp!$A$6:$N$156,B$3,FALSE)</f>
        <v>SUFA</v>
      </c>
      <c r="C150" s="1" t="str">
        <f>VLOOKUP($A150,db_emp!$A$6:$N$156,C$3,FALSE)</f>
        <v>Supera Farma</v>
      </c>
      <c r="D150" s="246" t="str">
        <f>VLOOKUP($A150,db_emp!$A$6:$N$156,D$3,FALSE)</f>
        <v>NÃO</v>
      </c>
      <c r="E150" s="3" t="str">
        <f>VLOOKUP($A150,db_emp!$A$6:$N$156,E$3,FALSE)</f>
        <v>NÃO</v>
      </c>
      <c r="F150" s="3">
        <f t="shared" si="9"/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/>
      <c r="R150" s="3"/>
      <c r="S150" s="3"/>
      <c r="T150" s="3">
        <v>0</v>
      </c>
      <c r="U150" s="3">
        <f t="shared" si="10"/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">
        <v>0</v>
      </c>
      <c r="AF150" s="3"/>
      <c r="AG150" s="1"/>
      <c r="AH150" s="1"/>
    </row>
    <row r="151" spans="1:34" x14ac:dyDescent="0.3">
      <c r="A151" s="160" t="s">
        <v>484</v>
      </c>
      <c r="B151" s="1" t="str">
        <f>VLOOKUP($A151,db_emp!$A$6:$N$156,B$3,FALSE)</f>
        <v>UMJP</v>
      </c>
      <c r="C151" s="1" t="str">
        <f>VLOOKUP($A151,db_emp!$A$6:$N$156,C$3,FALSE)</f>
        <v>Unimed João Pessoa</v>
      </c>
      <c r="D151" s="246" t="str">
        <f>VLOOKUP($A151,db_emp!$A$6:$N$156,D$3,FALSE)</f>
        <v>NÃO</v>
      </c>
      <c r="E151" s="3" t="str">
        <f>VLOOKUP($A151,db_emp!$A$6:$N$156,E$3,FALSE)</f>
        <v>NÃO</v>
      </c>
      <c r="F151" s="3">
        <f t="shared" si="9"/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/>
      <c r="R151" s="3"/>
      <c r="S151" s="3"/>
      <c r="T151" s="3">
        <v>0</v>
      </c>
      <c r="U151" s="3">
        <f t="shared" si="10"/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  <c r="AB151" s="3">
        <v>0</v>
      </c>
      <c r="AC151" s="3">
        <v>0</v>
      </c>
      <c r="AD151" s="3">
        <v>0</v>
      </c>
      <c r="AE151" s="3">
        <v>0</v>
      </c>
      <c r="AF151" s="3"/>
      <c r="AG151" s="1"/>
      <c r="AH151" s="1"/>
    </row>
    <row r="152" spans="1:34" x14ac:dyDescent="0.3">
      <c r="A152" s="160" t="s">
        <v>492</v>
      </c>
      <c r="B152" s="1" t="str">
        <f>VLOOKUP($A152,db_emp!$A$6:$N$156,B$3,FALSE)</f>
        <v>UMLF</v>
      </c>
      <c r="C152" s="1" t="str">
        <f>VLOOKUP($A152,db_emp!$A$6:$N$156,C$3,FALSE)</f>
        <v xml:space="preserve">unimed </v>
      </c>
      <c r="D152" s="246" t="str">
        <f>VLOOKUP($A152,db_emp!$A$6:$N$156,D$3,FALSE)</f>
        <v>NÃO</v>
      </c>
      <c r="E152" s="3" t="str">
        <f>VLOOKUP($A152,db_emp!$A$6:$N$156,E$3,FALSE)</f>
        <v>NÃO</v>
      </c>
      <c r="F152" s="3">
        <f t="shared" si="9"/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/>
      <c r="R152" s="3"/>
      <c r="S152" s="3"/>
      <c r="T152" s="3">
        <v>0</v>
      </c>
      <c r="U152" s="3">
        <f t="shared" si="10"/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/>
      <c r="AG152" s="1"/>
      <c r="AH152" s="1"/>
    </row>
    <row r="153" spans="1:34" x14ac:dyDescent="0.3">
      <c r="A153" s="160" t="s">
        <v>503</v>
      </c>
      <c r="B153" s="1" t="str">
        <f>VLOOKUP($A153,db_emp!$A$6:$N$156,B$3,FALSE)</f>
        <v>UMLO</v>
      </c>
      <c r="C153" s="1" t="str">
        <f>VLOOKUP($A153,db_emp!$A$6:$N$156,C$3,FALSE)</f>
        <v>Unimed Londrina</v>
      </c>
      <c r="D153" s="246" t="str">
        <f>VLOOKUP($A153,db_emp!$A$6:$N$156,D$3,FALSE)</f>
        <v>NÃO</v>
      </c>
      <c r="E153" s="3" t="str">
        <f>VLOOKUP($A153,db_emp!$A$6:$N$156,E$3,FALSE)</f>
        <v>NÃO</v>
      </c>
      <c r="F153" s="3">
        <f t="shared" si="9"/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/>
      <c r="R153" s="3"/>
      <c r="S153" s="3"/>
      <c r="T153" s="3">
        <v>0</v>
      </c>
      <c r="U153" s="3">
        <f t="shared" si="10"/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  <c r="AB153" s="3">
        <v>0</v>
      </c>
      <c r="AC153" s="3">
        <v>0</v>
      </c>
      <c r="AD153" s="3">
        <v>0</v>
      </c>
      <c r="AE153" s="3">
        <v>0</v>
      </c>
      <c r="AF153" s="3"/>
      <c r="AG153" s="1"/>
      <c r="AH153" s="1"/>
    </row>
    <row r="154" spans="1:34" x14ac:dyDescent="0.3">
      <c r="A154" s="160" t="s">
        <v>476</v>
      </c>
      <c r="B154" s="1" t="str">
        <f>VLOOKUP($A154,db_emp!$A$6:$N$156,B$3,FALSE)</f>
        <v>UMNR</v>
      </c>
      <c r="C154" s="1" t="str">
        <f>VLOOKUP($A154,db_emp!$A$6:$N$156,C$3,FALSE)</f>
        <v>Unimed Nordeste RS</v>
      </c>
      <c r="D154" s="246" t="str">
        <f>VLOOKUP($A154,db_emp!$A$6:$N$156,D$3,FALSE)</f>
        <v>NÃO</v>
      </c>
      <c r="E154" s="3" t="str">
        <f>VLOOKUP($A154,db_emp!$A$6:$N$156,E$3,FALSE)</f>
        <v>NÃO</v>
      </c>
      <c r="F154" s="3">
        <f t="shared" si="9"/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/>
      <c r="R154" s="3"/>
      <c r="S154" s="3"/>
      <c r="T154" s="3">
        <v>0</v>
      </c>
      <c r="U154" s="3">
        <f t="shared" si="10"/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  <c r="AB154" s="3">
        <v>0</v>
      </c>
      <c r="AC154" s="3">
        <v>0</v>
      </c>
      <c r="AD154" s="3">
        <v>0</v>
      </c>
      <c r="AE154" s="3">
        <v>0</v>
      </c>
      <c r="AF154" s="3"/>
      <c r="AG154" s="1"/>
      <c r="AH154" s="1"/>
    </row>
    <row r="155" spans="1:34" x14ac:dyDescent="0.3">
      <c r="A155" s="160" t="s">
        <v>480</v>
      </c>
      <c r="B155" s="1" t="str">
        <f>VLOOKUP($A155,db_emp!$A$6:$N$156,B$3,FALSE)</f>
        <v>UMSJ</v>
      </c>
      <c r="C155" s="1" t="str">
        <f>VLOOKUP($A155,db_emp!$A$6:$N$156,C$3,FALSE)</f>
        <v>Unimed São José do Rio Preto</v>
      </c>
      <c r="D155" s="246" t="str">
        <f>VLOOKUP($A155,db_emp!$A$6:$N$156,D$3,FALSE)</f>
        <v>NÃO</v>
      </c>
      <c r="E155" s="3" t="str">
        <f>VLOOKUP($A155,db_emp!$A$6:$N$156,E$3,FALSE)</f>
        <v>NÃO</v>
      </c>
      <c r="F155" s="3">
        <f t="shared" si="9"/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/>
      <c r="R155" s="3"/>
      <c r="S155" s="3"/>
      <c r="T155" s="3">
        <v>0</v>
      </c>
      <c r="U155" s="3">
        <f t="shared" si="10"/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  <c r="AB155" s="3">
        <v>0</v>
      </c>
      <c r="AC155" s="3">
        <v>0</v>
      </c>
      <c r="AD155" s="3">
        <v>0</v>
      </c>
      <c r="AE155" s="3">
        <v>0</v>
      </c>
      <c r="AF155" s="3"/>
      <c r="AG155" s="1"/>
      <c r="AH155" s="1"/>
    </row>
    <row r="156" spans="1:34" x14ac:dyDescent="0.3">
      <c r="A156" s="158"/>
      <c r="B156" s="158"/>
      <c r="C156" s="136"/>
      <c r="D156" s="248"/>
      <c r="E156" s="137"/>
      <c r="F156" s="137"/>
      <c r="G156" s="137"/>
      <c r="H156" s="137"/>
      <c r="I156" s="137"/>
      <c r="J156" s="137"/>
      <c r="K156" s="137"/>
      <c r="L156" s="137"/>
      <c r="M156" s="137"/>
      <c r="N156" s="137"/>
      <c r="O156" s="137"/>
      <c r="P156" s="137"/>
      <c r="Q156" s="137"/>
      <c r="R156" s="137"/>
      <c r="S156" s="137"/>
      <c r="T156" s="137"/>
      <c r="U156" s="137"/>
      <c r="V156" s="137"/>
      <c r="W156" s="137"/>
      <c r="X156" s="137"/>
      <c r="Y156" s="137"/>
      <c r="Z156" s="137"/>
      <c r="AA156" s="137"/>
      <c r="AB156" s="137"/>
      <c r="AC156" s="137"/>
      <c r="AD156" s="137"/>
      <c r="AE156" s="137"/>
      <c r="AF156" s="137"/>
      <c r="AG156" s="137"/>
      <c r="AH156" s="137"/>
    </row>
    <row r="157" spans="1:34" x14ac:dyDescent="0.3">
      <c r="A157" s="159"/>
      <c r="B157" s="159"/>
    </row>
    <row r="158" spans="1:34" ht="14.4" thickBot="1" x14ac:dyDescent="0.35">
      <c r="A158" s="159"/>
      <c r="B158" s="159"/>
      <c r="F158" s="171" t="s">
        <v>888</v>
      </c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U158" s="171" t="s">
        <v>888</v>
      </c>
      <c r="V158" s="172"/>
      <c r="W158" s="172"/>
      <c r="X158" s="172"/>
      <c r="Y158" s="172"/>
      <c r="Z158" s="172"/>
      <c r="AA158" s="172"/>
      <c r="AB158" s="172"/>
      <c r="AC158" s="172"/>
      <c r="AD158" s="172"/>
      <c r="AE158" s="168"/>
    </row>
    <row r="159" spans="1:34" ht="14.4" thickBot="1" x14ac:dyDescent="0.35">
      <c r="A159" s="159"/>
      <c r="B159" s="159"/>
      <c r="F159" s="169">
        <f t="shared" ref="F159:P159" si="11">SUM(F5:F156)</f>
        <v>870</v>
      </c>
      <c r="G159" s="2">
        <f t="shared" si="11"/>
        <v>80</v>
      </c>
      <c r="H159" s="2">
        <f t="shared" si="11"/>
        <v>85</v>
      </c>
      <c r="I159" s="2">
        <f t="shared" si="11"/>
        <v>86</v>
      </c>
      <c r="J159" s="2">
        <f t="shared" si="11"/>
        <v>100</v>
      </c>
      <c r="K159" s="2">
        <f t="shared" si="11"/>
        <v>111</v>
      </c>
      <c r="L159" s="2">
        <f t="shared" si="11"/>
        <v>115</v>
      </c>
      <c r="M159" s="2">
        <f t="shared" si="11"/>
        <v>122</v>
      </c>
      <c r="N159" s="2">
        <f t="shared" si="11"/>
        <v>119</v>
      </c>
      <c r="O159" s="2">
        <f t="shared" si="11"/>
        <v>119</v>
      </c>
      <c r="P159" s="2">
        <f t="shared" si="11"/>
        <v>118</v>
      </c>
      <c r="U159" s="169">
        <f t="shared" ref="U159:AE159" si="12">SUM(U5:U156)</f>
        <v>364</v>
      </c>
      <c r="V159" s="2">
        <f t="shared" si="12"/>
        <v>40</v>
      </c>
      <c r="W159" s="2">
        <f t="shared" si="12"/>
        <v>42</v>
      </c>
      <c r="X159" s="2">
        <f t="shared" si="12"/>
        <v>42</v>
      </c>
      <c r="Y159" s="2">
        <f t="shared" si="12"/>
        <v>50</v>
      </c>
      <c r="Z159" s="2">
        <f t="shared" si="12"/>
        <v>59</v>
      </c>
      <c r="AA159" s="2">
        <f t="shared" si="12"/>
        <v>61</v>
      </c>
      <c r="AB159" s="2">
        <f t="shared" si="12"/>
        <v>64</v>
      </c>
      <c r="AC159" s="2">
        <f t="shared" si="12"/>
        <v>63</v>
      </c>
      <c r="AD159" s="2">
        <f t="shared" si="12"/>
        <v>65</v>
      </c>
      <c r="AE159" s="2">
        <f t="shared" si="12"/>
        <v>63</v>
      </c>
    </row>
    <row r="160" spans="1:34" x14ac:dyDescent="0.3">
      <c r="A160" s="159"/>
      <c r="B160" s="159"/>
    </row>
    <row r="161" spans="1:2" x14ac:dyDescent="0.3">
      <c r="A161" s="159"/>
      <c r="B161" s="159"/>
    </row>
    <row r="162" spans="1:2" x14ac:dyDescent="0.3">
      <c r="A162" s="159"/>
      <c r="B162" s="159"/>
    </row>
  </sheetData>
  <sortState xmlns:xlrd2="http://schemas.microsoft.com/office/spreadsheetml/2017/richdata2" ref="A122:F155">
    <sortCondition ref="A122:A155"/>
  </sortState>
  <conditionalFormatting sqref="D5:E156">
    <cfRule type="cellIs" dxfId="21" priority="3" operator="equal">
      <formula>"Não"</formula>
    </cfRule>
  </conditionalFormatting>
  <conditionalFormatting sqref="G6:Q156 V6:AF156">
    <cfRule type="cellIs" dxfId="19" priority="1" operator="equal">
      <formula>1</formula>
    </cfRule>
  </conditionalFormatting>
  <conditionalFormatting sqref="V89:AE89">
    <cfRule type="cellIs" dxfId="18" priority="14" operator="equal">
      <formula>1</formula>
    </cfRule>
  </conditionalFormatting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66FF99"/>
  </sheetPr>
  <dimension ref="A1:S933"/>
  <sheetViews>
    <sheetView zoomScaleNormal="100" workbookViewId="0">
      <pane xSplit="3" ySplit="6" topLeftCell="J7" activePane="bottomRight" state="frozen"/>
      <selection activeCell="A202" sqref="A202:XFD203"/>
      <selection pane="topRight" activeCell="A202" sqref="A202:XFD203"/>
      <selection pane="bottomLeft" activeCell="A202" sqref="A202:XFD203"/>
      <selection pane="bottomRight" activeCell="T6" sqref="S6:T6"/>
    </sheetView>
  </sheetViews>
  <sheetFormatPr defaultColWidth="14.44140625" defaultRowHeight="15" customHeight="1" x14ac:dyDescent="0.3"/>
  <cols>
    <col min="1" max="1" width="12.6640625" style="87" customWidth="1"/>
    <col min="2" max="2" width="7.88671875" style="57" customWidth="1"/>
    <col min="3" max="3" width="30.5546875" style="57" customWidth="1"/>
    <col min="4" max="4" width="13.5546875" style="57" customWidth="1"/>
    <col min="5" max="8" width="8.5546875" style="87" customWidth="1"/>
    <col min="9" max="18" width="10.44140625" style="87" customWidth="1"/>
    <col min="19" max="28" width="8.6640625" style="57" customWidth="1"/>
    <col min="29" max="16384" width="14.44140625" style="57"/>
  </cols>
  <sheetData>
    <row r="1" spans="1:18" ht="15" customHeight="1" x14ac:dyDescent="0.3">
      <c r="A1" s="176" t="s">
        <v>893</v>
      </c>
      <c r="H1" s="87" t="s">
        <v>897</v>
      </c>
      <c r="I1" s="191">
        <f t="shared" ref="I1:Q1" si="0">SUM(I7:I203)</f>
        <v>145955843.565</v>
      </c>
      <c r="J1" s="191">
        <f t="shared" si="0"/>
        <v>171888773.336</v>
      </c>
      <c r="K1" s="191">
        <f t="shared" si="0"/>
        <v>184056299.208</v>
      </c>
      <c r="L1" s="191">
        <f t="shared" si="0"/>
        <v>219930155.345</v>
      </c>
      <c r="M1" s="191">
        <f t="shared" si="0"/>
        <v>248966973.48199999</v>
      </c>
      <c r="N1" s="191">
        <f t="shared" si="0"/>
        <v>313195605.15999997</v>
      </c>
      <c r="O1" s="191">
        <f t="shared" si="0"/>
        <v>382932033.09500003</v>
      </c>
      <c r="P1" s="191">
        <f t="shared" si="0"/>
        <v>461454413.77499998</v>
      </c>
      <c r="Q1" s="191">
        <f t="shared" si="0"/>
        <v>533276790.31400001</v>
      </c>
      <c r="R1" s="191">
        <f>SUM(R7:R203)</f>
        <v>561672296.35399997</v>
      </c>
    </row>
    <row r="2" spans="1:18" ht="15" customHeight="1" x14ac:dyDescent="0.3">
      <c r="A2" s="176"/>
      <c r="H2" s="87" t="s">
        <v>899</v>
      </c>
      <c r="I2" s="191">
        <f t="shared" ref="I2:Q2" si="1">COUNT(I7:I203)</f>
        <v>66</v>
      </c>
      <c r="J2" s="191">
        <f t="shared" si="1"/>
        <v>67</v>
      </c>
      <c r="K2" s="191">
        <f t="shared" si="1"/>
        <v>70</v>
      </c>
      <c r="L2" s="191">
        <f t="shared" si="1"/>
        <v>87</v>
      </c>
      <c r="M2" s="191">
        <f t="shared" si="1"/>
        <v>88</v>
      </c>
      <c r="N2" s="191">
        <f t="shared" si="1"/>
        <v>91</v>
      </c>
      <c r="O2" s="191">
        <f t="shared" si="1"/>
        <v>93</v>
      </c>
      <c r="P2" s="191">
        <f t="shared" si="1"/>
        <v>92</v>
      </c>
      <c r="Q2" s="191">
        <f t="shared" si="1"/>
        <v>89</v>
      </c>
      <c r="R2" s="191">
        <f>COUNT(R7:R203)</f>
        <v>86</v>
      </c>
    </row>
    <row r="3" spans="1:18" ht="15" customHeight="1" x14ac:dyDescent="0.3">
      <c r="A3" s="176" t="s">
        <v>900</v>
      </c>
      <c r="H3" s="87" t="s">
        <v>898</v>
      </c>
      <c r="I3" s="192">
        <f>I1/I2</f>
        <v>2211452.1752272728</v>
      </c>
      <c r="J3" s="192">
        <f t="shared" ref="J3:R3" si="2">J1/J2</f>
        <v>2565504.0796417911</v>
      </c>
      <c r="K3" s="192">
        <f t="shared" si="2"/>
        <v>2629375.7029714286</v>
      </c>
      <c r="L3" s="192">
        <f t="shared" si="2"/>
        <v>2527932.8200574713</v>
      </c>
      <c r="M3" s="192">
        <f t="shared" si="2"/>
        <v>2829170.1532045454</v>
      </c>
      <c r="N3" s="192">
        <f t="shared" si="2"/>
        <v>3441709.9468131866</v>
      </c>
      <c r="O3" s="192">
        <f t="shared" si="2"/>
        <v>4117548.7429569894</v>
      </c>
      <c r="P3" s="192">
        <f t="shared" si="2"/>
        <v>5015808.8453804348</v>
      </c>
      <c r="Q3" s="192">
        <f t="shared" si="2"/>
        <v>5991874.0484719099</v>
      </c>
      <c r="R3" s="192">
        <f t="shared" si="2"/>
        <v>6531073.2134186039</v>
      </c>
    </row>
    <row r="4" spans="1:18" ht="15" customHeight="1" x14ac:dyDescent="0.3">
      <c r="A4" s="176" t="s">
        <v>904</v>
      </c>
      <c r="H4" s="87" t="s">
        <v>924</v>
      </c>
      <c r="I4" s="87">
        <f>COUNTBLANK(I7:I104)</f>
        <v>0</v>
      </c>
      <c r="J4" s="87">
        <f t="shared" ref="J4:R4" si="3">COUNTBLANK(J7:J104)</f>
        <v>0</v>
      </c>
      <c r="K4" s="87">
        <f t="shared" si="3"/>
        <v>0</v>
      </c>
      <c r="L4" s="87">
        <f t="shared" si="3"/>
        <v>0</v>
      </c>
      <c r="M4" s="87">
        <f t="shared" si="3"/>
        <v>0</v>
      </c>
      <c r="N4" s="87">
        <f t="shared" si="3"/>
        <v>0</v>
      </c>
      <c r="O4" s="87">
        <f t="shared" si="3"/>
        <v>0</v>
      </c>
      <c r="P4" s="87">
        <f t="shared" si="3"/>
        <v>0</v>
      </c>
      <c r="Q4" s="87">
        <f t="shared" si="3"/>
        <v>0</v>
      </c>
      <c r="R4" s="87">
        <f t="shared" si="3"/>
        <v>0</v>
      </c>
    </row>
    <row r="5" spans="1:18" ht="15" customHeight="1" x14ac:dyDescent="0.3">
      <c r="D5" s="57">
        <v>6</v>
      </c>
      <c r="F5" s="87">
        <v>5</v>
      </c>
      <c r="G5" s="87">
        <v>14</v>
      </c>
      <c r="H5" s="87">
        <f>G5+1</f>
        <v>15</v>
      </c>
    </row>
    <row r="6" spans="1:18" ht="12.75" customHeight="1" x14ac:dyDescent="0.3">
      <c r="A6" s="224" t="s">
        <v>7</v>
      </c>
      <c r="B6" s="58" t="s">
        <v>619</v>
      </c>
      <c r="C6" s="224" t="s">
        <v>8</v>
      </c>
      <c r="D6" s="224" t="s">
        <v>10</v>
      </c>
      <c r="E6" s="224" t="s">
        <v>7</v>
      </c>
      <c r="F6" s="224" t="s">
        <v>9</v>
      </c>
      <c r="G6" s="224"/>
      <c r="H6" s="224"/>
      <c r="I6" s="224">
        <v>2014</v>
      </c>
      <c r="J6" s="224">
        <v>2015</v>
      </c>
      <c r="K6" s="224">
        <v>2016</v>
      </c>
      <c r="L6" s="224">
        <v>2017</v>
      </c>
      <c r="M6" s="224">
        <v>2018</v>
      </c>
      <c r="N6" s="224">
        <v>2019</v>
      </c>
      <c r="O6" s="224">
        <v>2020</v>
      </c>
      <c r="P6" s="224">
        <v>2021</v>
      </c>
      <c r="Q6" s="224">
        <v>2022</v>
      </c>
      <c r="R6" s="224">
        <v>2023</v>
      </c>
    </row>
    <row r="7" spans="1:18" ht="12.75" customHeight="1" x14ac:dyDescent="0.3">
      <c r="A7" s="77" t="s">
        <v>27</v>
      </c>
      <c r="B7" s="62" t="s">
        <v>620</v>
      </c>
      <c r="C7" s="58" t="str">
        <f>VLOOKUP($A7,db_emp!$A$7:$N$156,2,FALSE)</f>
        <v>A.C. Camargo Cancer Center</v>
      </c>
      <c r="D7" s="180" t="str">
        <f>VLOOKUP($A7,db_emp!$A$7:$N$157,D$5,FALSE)</f>
        <v>Redes Hospitalares</v>
      </c>
      <c r="E7" s="77" t="str">
        <f t="shared" ref="E7:E38" si="4">A7</f>
        <v>ACCA</v>
      </c>
      <c r="F7" s="77" t="str">
        <f>VLOOKUP($A7,db_emp!$A$7:$N$156,F$5,FALSE)</f>
        <v>ACCA</v>
      </c>
      <c r="G7" s="83"/>
      <c r="H7" s="225"/>
      <c r="I7" s="78" t="s">
        <v>25</v>
      </c>
      <c r="J7" s="78">
        <v>1577589</v>
      </c>
      <c r="K7" s="78">
        <v>1994174</v>
      </c>
      <c r="L7" s="78">
        <v>2344802</v>
      </c>
      <c r="M7" s="78">
        <v>2611886</v>
      </c>
      <c r="N7" s="78">
        <v>2900394</v>
      </c>
      <c r="O7" s="78">
        <v>2834349</v>
      </c>
      <c r="P7" s="78">
        <v>2904200</v>
      </c>
      <c r="Q7" s="78">
        <v>3185468</v>
      </c>
      <c r="R7" s="80">
        <v>3506428</v>
      </c>
    </row>
    <row r="8" spans="1:18" ht="12.75" customHeight="1" x14ac:dyDescent="0.3">
      <c r="A8" s="77" t="s">
        <v>33</v>
      </c>
      <c r="B8" s="62" t="s">
        <v>620</v>
      </c>
      <c r="C8" s="58" t="str">
        <f>VLOOKUP($A8,db_emp!$A$7:$N$156,2,FALSE)</f>
        <v>Aché</v>
      </c>
      <c r="D8" s="76" t="str">
        <f>VLOOKUP($A8,db_emp!$A$7:$N$157,D$5,FALSE)</f>
        <v>Ind. Farmacêutica</v>
      </c>
      <c r="E8" s="77" t="str">
        <f t="shared" si="4"/>
        <v>ACHE</v>
      </c>
      <c r="F8" s="77" t="str">
        <f>VLOOKUP($A8,db_emp!$A$7:$N$156,F$5,FALSE)</f>
        <v>ACHE</v>
      </c>
      <c r="G8" s="83"/>
      <c r="H8" s="225"/>
      <c r="I8" s="59">
        <v>2077710</v>
      </c>
      <c r="J8" s="59">
        <v>2461306</v>
      </c>
      <c r="K8" s="59">
        <v>2448046</v>
      </c>
      <c r="L8" s="59">
        <v>2728542</v>
      </c>
      <c r="M8" s="59">
        <v>3009522</v>
      </c>
      <c r="N8" s="59">
        <v>3518739</v>
      </c>
      <c r="O8" s="78">
        <v>3973173</v>
      </c>
      <c r="P8" s="78">
        <v>4038832</v>
      </c>
      <c r="Q8" s="78">
        <v>5251649</v>
      </c>
      <c r="R8" s="78">
        <v>5738919</v>
      </c>
    </row>
    <row r="9" spans="1:18" ht="12.75" customHeight="1" x14ac:dyDescent="0.3">
      <c r="A9" s="77" t="s">
        <v>37</v>
      </c>
      <c r="B9" s="62" t="s">
        <v>620</v>
      </c>
      <c r="C9" s="58" t="str">
        <f>VLOOKUP($A9,db_emp!$A$7:$N$156,2,FALSE)</f>
        <v>Assoc. Congreg. Santa Catarina (Hospital Santa Catarina)</v>
      </c>
      <c r="D9" s="180" t="str">
        <f>VLOOKUP($A9,db_emp!$A$7:$N$157,D$5,FALSE)</f>
        <v>Redes Hospitalares</v>
      </c>
      <c r="E9" s="77" t="str">
        <f t="shared" si="4"/>
        <v>ACSC</v>
      </c>
      <c r="F9" s="77" t="str">
        <f>VLOOKUP($A9,db_emp!$A$7:$N$156,F$5,FALSE)</f>
        <v>ACSC</v>
      </c>
      <c r="G9" s="83"/>
      <c r="H9" s="225"/>
      <c r="I9" s="78" t="s">
        <v>25</v>
      </c>
      <c r="J9" s="78" t="s">
        <v>25</v>
      </c>
      <c r="K9" s="78" t="s">
        <v>25</v>
      </c>
      <c r="L9" s="78">
        <v>1625029</v>
      </c>
      <c r="M9" s="78">
        <v>1611727</v>
      </c>
      <c r="N9" s="78">
        <v>1832252</v>
      </c>
      <c r="O9" s="78">
        <v>1653864</v>
      </c>
      <c r="P9" s="78">
        <v>1700748</v>
      </c>
      <c r="Q9" s="78">
        <v>1824289</v>
      </c>
      <c r="R9" s="80">
        <v>1974582</v>
      </c>
    </row>
    <row r="10" spans="1:18" ht="12.75" customHeight="1" x14ac:dyDescent="0.3">
      <c r="A10" s="77" t="s">
        <v>41</v>
      </c>
      <c r="B10" s="62" t="s">
        <v>620</v>
      </c>
      <c r="C10" s="58" t="str">
        <f>VLOOKUP($A10,db_emp!$A$7:$N$156,2,FALSE)</f>
        <v>Alliança</v>
      </c>
      <c r="D10" s="182" t="str">
        <f>VLOOKUP($A10,db_emp!$A$7:$N$157,D$5,FALSE)</f>
        <v>Diagnóstico e Terapia</v>
      </c>
      <c r="E10" s="77" t="str">
        <f t="shared" si="4"/>
        <v>ALLI</v>
      </c>
      <c r="F10" s="77" t="str">
        <f>VLOOKUP($A10,db_emp!$A$7:$N$156,F$5,FALSE)</f>
        <v>ALLI</v>
      </c>
      <c r="G10" s="83"/>
      <c r="H10" s="225"/>
      <c r="I10" s="59">
        <v>1463827</v>
      </c>
      <c r="J10" s="59">
        <v>1536352</v>
      </c>
      <c r="K10" s="78">
        <v>2166312</v>
      </c>
      <c r="L10" s="78">
        <v>2284985</v>
      </c>
      <c r="M10" s="78">
        <v>2209426</v>
      </c>
      <c r="N10" s="78">
        <v>2401121</v>
      </c>
      <c r="O10" s="78">
        <v>2540602</v>
      </c>
      <c r="P10" s="78">
        <v>2542229</v>
      </c>
      <c r="Q10" s="59">
        <v>2615454</v>
      </c>
      <c r="R10" s="80">
        <v>2669811</v>
      </c>
    </row>
    <row r="11" spans="1:18" ht="12.75" customHeight="1" x14ac:dyDescent="0.3">
      <c r="A11" s="77" t="s">
        <v>46</v>
      </c>
      <c r="B11" s="62" t="s">
        <v>620</v>
      </c>
      <c r="C11" s="58" t="str">
        <f>VLOOKUP($A11,db_emp!$A$7:$N$156,2,FALSE)</f>
        <v>Amil</v>
      </c>
      <c r="D11" s="84" t="str">
        <f>VLOOKUP($A11,db_emp!$A$7:$N$157,D$5,FALSE)</f>
        <v>Planos e Seguros</v>
      </c>
      <c r="E11" s="77" t="str">
        <f t="shared" si="4"/>
        <v>AMIN</v>
      </c>
      <c r="F11" s="77" t="str">
        <f>VLOOKUP($A11,db_emp!$A$7:$N$156,F$5,FALSE)</f>
        <v>AMIN</v>
      </c>
      <c r="G11" s="83"/>
      <c r="H11" s="225"/>
      <c r="I11" s="78">
        <v>10054634</v>
      </c>
      <c r="J11" s="78">
        <v>13309368</v>
      </c>
      <c r="K11" s="78">
        <v>16877118</v>
      </c>
      <c r="L11" s="78">
        <v>17639171</v>
      </c>
      <c r="M11" s="78">
        <v>18875222</v>
      </c>
      <c r="N11" s="78">
        <v>19897676</v>
      </c>
      <c r="O11" s="78">
        <v>20978804</v>
      </c>
      <c r="P11" s="78">
        <v>24076544</v>
      </c>
      <c r="Q11" s="78">
        <v>25803997</v>
      </c>
      <c r="R11" s="78">
        <v>23664140</v>
      </c>
    </row>
    <row r="12" spans="1:18" ht="12.75" customHeight="1" x14ac:dyDescent="0.3">
      <c r="A12" s="77" t="s">
        <v>51</v>
      </c>
      <c r="B12" s="62" t="s">
        <v>620</v>
      </c>
      <c r="C12" s="58" t="str">
        <f>VLOOKUP($A12,db_emp!$A$7:$N$156,2,FALSE)</f>
        <v>Apsen</v>
      </c>
      <c r="D12" s="76" t="str">
        <f>VLOOKUP($A12,db_emp!$A$7:$N$157,D$5,FALSE)</f>
        <v>Ind. Farmacêutica</v>
      </c>
      <c r="E12" s="77" t="str">
        <f t="shared" si="4"/>
        <v>APSE</v>
      </c>
      <c r="F12" s="77" t="str">
        <f>VLOOKUP($A12,db_emp!$A$7:$N$156,F$5,FALSE)</f>
        <v>APSE</v>
      </c>
      <c r="G12" s="83"/>
      <c r="H12" s="225"/>
      <c r="I12" s="78">
        <v>377164</v>
      </c>
      <c r="J12" s="78">
        <v>385002</v>
      </c>
      <c r="K12" s="78">
        <v>456259</v>
      </c>
      <c r="L12" s="78">
        <v>534886</v>
      </c>
      <c r="M12" s="78">
        <v>642056</v>
      </c>
      <c r="N12" s="78">
        <v>771028</v>
      </c>
      <c r="O12" s="78">
        <v>905288</v>
      </c>
      <c r="P12" s="78">
        <v>1183431</v>
      </c>
      <c r="Q12" s="78">
        <v>1351487</v>
      </c>
      <c r="R12" s="78">
        <v>1402847</v>
      </c>
    </row>
    <row r="13" spans="1:18" ht="12.75" customHeight="1" x14ac:dyDescent="0.3">
      <c r="A13" s="77" t="s">
        <v>55</v>
      </c>
      <c r="B13" s="62" t="s">
        <v>620</v>
      </c>
      <c r="C13" s="58" t="str">
        <f>VLOOKUP($A13,db_emp!$A$7:$N$156,2,FALSE)</f>
        <v>Araújo</v>
      </c>
      <c r="D13" s="196" t="str">
        <f>VLOOKUP($A13,db_emp!$A$7:$N$157,D$5,FALSE)</f>
        <v>Farmácias e Drogarias</v>
      </c>
      <c r="E13" s="77" t="str">
        <f t="shared" si="4"/>
        <v>ARAU</v>
      </c>
      <c r="F13" s="77" t="str">
        <f>VLOOKUP($A13,db_emp!$A$7:$N$156,F$5,FALSE)</f>
        <v>ARAU</v>
      </c>
      <c r="G13" s="83"/>
      <c r="H13" s="225"/>
      <c r="I13" s="78">
        <v>518794</v>
      </c>
      <c r="J13" s="78">
        <v>649644</v>
      </c>
      <c r="K13" s="78">
        <v>722498</v>
      </c>
      <c r="L13" s="78">
        <v>780414</v>
      </c>
      <c r="M13" s="78">
        <v>834770</v>
      </c>
      <c r="N13" s="78">
        <v>910616</v>
      </c>
      <c r="O13" s="78">
        <v>1051554</v>
      </c>
      <c r="P13" s="78">
        <v>1195161</v>
      </c>
      <c r="Q13" s="80">
        <v>1440511</v>
      </c>
      <c r="R13" s="80">
        <v>1619533</v>
      </c>
    </row>
    <row r="14" spans="1:18" ht="12.75" customHeight="1" x14ac:dyDescent="0.3">
      <c r="A14" s="77" t="s">
        <v>60</v>
      </c>
      <c r="B14" s="62" t="s">
        <v>620</v>
      </c>
      <c r="C14" s="58" t="str">
        <f>VLOOKUP($A14,db_emp!$A$7:$N$156,2,FALSE)</f>
        <v>Assim Saúde</v>
      </c>
      <c r="D14" s="84" t="str">
        <f>VLOOKUP($A14,db_emp!$A$7:$N$157,D$5,FALSE)</f>
        <v>Planos e Seguros</v>
      </c>
      <c r="E14" s="77" t="str">
        <f t="shared" si="4"/>
        <v>ASSI</v>
      </c>
      <c r="F14" s="77" t="str">
        <f>VLOOKUP($A14,db_emp!$A$7:$N$156,F$5,FALSE)</f>
        <v>ASSI</v>
      </c>
      <c r="G14" s="83"/>
      <c r="H14" s="225"/>
      <c r="I14" s="78" t="s">
        <v>25</v>
      </c>
      <c r="J14" s="78" t="s">
        <v>25</v>
      </c>
      <c r="K14" s="78">
        <v>344274</v>
      </c>
      <c r="L14" s="78">
        <v>456441</v>
      </c>
      <c r="M14" s="78">
        <v>584538</v>
      </c>
      <c r="N14" s="78">
        <v>677394</v>
      </c>
      <c r="O14" s="78">
        <v>841542</v>
      </c>
      <c r="P14" s="78">
        <v>892225</v>
      </c>
      <c r="Q14" s="78">
        <v>891593</v>
      </c>
      <c r="R14" s="78">
        <v>861524</v>
      </c>
    </row>
    <row r="15" spans="1:18" ht="12.75" customHeight="1" x14ac:dyDescent="0.3">
      <c r="A15" s="77" t="s">
        <v>64</v>
      </c>
      <c r="B15" s="62" t="s">
        <v>620</v>
      </c>
      <c r="C15" s="58" t="str">
        <f>VLOOKUP($A15,db_emp!$A$7:$N$156,2,FALSE)</f>
        <v>AstraZeneca</v>
      </c>
      <c r="D15" s="76" t="str">
        <f>VLOOKUP($A15,db_emp!$A$7:$N$157,D$5,FALSE)</f>
        <v>Ind. Farmacêutica</v>
      </c>
      <c r="E15" s="77" t="str">
        <f t="shared" si="4"/>
        <v>ASZE</v>
      </c>
      <c r="F15" s="77" t="str">
        <f>VLOOKUP($A15,db_emp!$A$7:$N$156,F$5,FALSE)</f>
        <v>ASZE</v>
      </c>
      <c r="G15" s="83"/>
      <c r="H15" s="225"/>
      <c r="I15" s="78" t="s">
        <v>25</v>
      </c>
      <c r="J15" s="78">
        <v>716470</v>
      </c>
      <c r="K15" s="78">
        <v>708365</v>
      </c>
      <c r="L15" s="78">
        <v>810164</v>
      </c>
      <c r="M15" s="78">
        <v>715194</v>
      </c>
      <c r="N15" s="78">
        <v>920532</v>
      </c>
      <c r="O15" s="78">
        <v>1105985</v>
      </c>
      <c r="P15" s="78">
        <v>1240912</v>
      </c>
      <c r="Q15" s="78" t="s">
        <v>25</v>
      </c>
      <c r="R15" s="78" t="s">
        <v>25</v>
      </c>
    </row>
    <row r="16" spans="1:18" ht="12.75" customHeight="1" x14ac:dyDescent="0.3">
      <c r="A16" s="77" t="s">
        <v>68</v>
      </c>
      <c r="B16" s="62" t="s">
        <v>620</v>
      </c>
      <c r="C16" s="58" t="str">
        <f>VLOOKUP($A16,db_emp!$A$7:$N$156,2,FALSE)</f>
        <v>Athena Saúde</v>
      </c>
      <c r="D16" s="84" t="str">
        <f>VLOOKUP($A16,db_emp!$A$7:$N$157,D$5,FALSE)</f>
        <v>Planos e Seguros</v>
      </c>
      <c r="E16" s="77" t="str">
        <f t="shared" si="4"/>
        <v>ATHE</v>
      </c>
      <c r="F16" s="77" t="str">
        <f>VLOOKUP($A16,db_emp!$A$7:$N$156,F$5,FALSE)</f>
        <v>ATHE</v>
      </c>
      <c r="G16" s="83"/>
      <c r="H16" s="225"/>
      <c r="I16" s="78" t="s">
        <v>25</v>
      </c>
      <c r="J16" s="78" t="s">
        <v>25</v>
      </c>
      <c r="K16" s="78" t="s">
        <v>25</v>
      </c>
      <c r="L16" s="78" t="s">
        <v>25</v>
      </c>
      <c r="M16" s="78">
        <v>660503</v>
      </c>
      <c r="N16" s="78">
        <v>1448761</v>
      </c>
      <c r="O16" s="78">
        <v>2887004</v>
      </c>
      <c r="P16" s="78">
        <v>4299333</v>
      </c>
      <c r="Q16" s="78">
        <v>4082531</v>
      </c>
      <c r="R16" s="78">
        <v>4238980</v>
      </c>
    </row>
    <row r="17" spans="1:18" ht="12.75" customHeight="1" x14ac:dyDescent="0.3">
      <c r="A17" s="77" t="s">
        <v>72</v>
      </c>
      <c r="B17" s="62" t="s">
        <v>620</v>
      </c>
      <c r="C17" s="58" t="str">
        <f>VLOOKUP($A17,db_emp!$A$7:$N$156,2,FALSE)</f>
        <v>Bayer Pharma</v>
      </c>
      <c r="D17" s="76" t="str">
        <f>VLOOKUP($A17,db_emp!$A$7:$N$157,D$5,FALSE)</f>
        <v>Ind. Farmacêutica</v>
      </c>
      <c r="E17" s="77" t="str">
        <f t="shared" si="4"/>
        <v>BAYE</v>
      </c>
      <c r="F17" s="77" t="str">
        <f>VLOOKUP($A17,db_emp!$A$7:$N$156,F$5,FALSE)</f>
        <v>BAYE</v>
      </c>
      <c r="G17" s="83"/>
      <c r="H17" s="225"/>
      <c r="I17" s="78">
        <v>8367206</v>
      </c>
      <c r="J17" s="78">
        <v>12087975</v>
      </c>
      <c r="K17" s="78">
        <v>12011778</v>
      </c>
      <c r="L17" s="78">
        <v>10830814</v>
      </c>
      <c r="M17" s="78">
        <v>9732873</v>
      </c>
      <c r="N17" s="78">
        <v>9723964</v>
      </c>
      <c r="O17" s="78">
        <v>9991041</v>
      </c>
      <c r="P17" s="78">
        <v>11593250</v>
      </c>
      <c r="Q17" s="78">
        <v>11339181</v>
      </c>
      <c r="R17" s="78">
        <v>11948507</v>
      </c>
    </row>
    <row r="18" spans="1:18" ht="12.75" customHeight="1" x14ac:dyDescent="0.3">
      <c r="A18" s="77" t="s">
        <v>80</v>
      </c>
      <c r="B18" s="62" t="s">
        <v>620</v>
      </c>
      <c r="C18" s="58" t="str">
        <f>VLOOKUP($A18,db_emp!$A$7:$N$156,2,FALSE)</f>
        <v>BP - Beneficência Portuguesa de São Paulo</v>
      </c>
      <c r="D18" s="180" t="str">
        <f>VLOOKUP($A18,db_emp!$A$7:$N$157,D$5,FALSE)</f>
        <v>Redes Hospitalares</v>
      </c>
      <c r="E18" s="77" t="str">
        <f t="shared" si="4"/>
        <v>BEPO</v>
      </c>
      <c r="F18" s="77" t="str">
        <f>VLOOKUP($A18,db_emp!$A$7:$N$156,F$5,FALSE)</f>
        <v>BEPO</v>
      </c>
      <c r="G18" s="83"/>
      <c r="H18" s="225"/>
      <c r="I18" s="78">
        <v>1357831</v>
      </c>
      <c r="J18" s="78">
        <v>1423261</v>
      </c>
      <c r="K18" s="78">
        <v>1600676</v>
      </c>
      <c r="L18" s="78">
        <v>1769541</v>
      </c>
      <c r="M18" s="78">
        <v>1784794</v>
      </c>
      <c r="N18" s="78">
        <v>1926498</v>
      </c>
      <c r="O18" s="78">
        <v>1999846</v>
      </c>
      <c r="P18" s="78">
        <v>2064215</v>
      </c>
      <c r="Q18" s="78">
        <v>2122546</v>
      </c>
      <c r="R18" s="78">
        <v>2404592</v>
      </c>
    </row>
    <row r="19" spans="1:18" ht="12.75" customHeight="1" x14ac:dyDescent="0.3">
      <c r="A19" s="77" t="s">
        <v>88</v>
      </c>
      <c r="B19" s="62" t="s">
        <v>620</v>
      </c>
      <c r="C19" s="58" t="str">
        <f>VLOOKUP($A19,db_emp!$A$7:$N$156,2,FALSE)</f>
        <v>Blau</v>
      </c>
      <c r="D19" s="76" t="str">
        <f>VLOOKUP($A19,db_emp!$A$7:$N$157,D$5,FALSE)</f>
        <v>Ind. Farmacêutica</v>
      </c>
      <c r="E19" s="77" t="str">
        <f t="shared" si="4"/>
        <v>BLAU</v>
      </c>
      <c r="F19" s="77" t="str">
        <f>VLOOKUP($A19,db_emp!$A$7:$N$156,F$5,FALSE)</f>
        <v>BLAU</v>
      </c>
      <c r="G19" s="83"/>
      <c r="H19" s="225"/>
      <c r="I19" s="78">
        <v>256094</v>
      </c>
      <c r="J19" s="78">
        <v>298105</v>
      </c>
      <c r="K19" s="78">
        <v>310972</v>
      </c>
      <c r="L19" s="78">
        <v>364885</v>
      </c>
      <c r="M19" s="78">
        <v>586333</v>
      </c>
      <c r="N19" s="78">
        <v>733704</v>
      </c>
      <c r="O19" s="78">
        <v>1268123</v>
      </c>
      <c r="P19" s="78">
        <v>2320595</v>
      </c>
      <c r="Q19" s="78">
        <v>2499048</v>
      </c>
      <c r="R19" s="78">
        <v>3053528</v>
      </c>
    </row>
    <row r="20" spans="1:18" ht="12.75" customHeight="1" x14ac:dyDescent="0.3">
      <c r="A20" s="77" t="s">
        <v>99</v>
      </c>
      <c r="B20" s="62" t="s">
        <v>620</v>
      </c>
      <c r="C20" s="58" t="str">
        <f>VLOOKUP($A20,db_emp!$A$7:$N$156,2,FALSE)</f>
        <v>Bristol-Myers Squibb</v>
      </c>
      <c r="D20" s="76" t="str">
        <f>VLOOKUP($A20,db_emp!$A$7:$N$157,D$5,FALSE)</f>
        <v>Ind. Farmacêutica</v>
      </c>
      <c r="E20" s="77" t="str">
        <f t="shared" si="4"/>
        <v>BRIS</v>
      </c>
      <c r="F20" s="77" t="str">
        <f>VLOOKUP($A20,db_emp!$A$7:$N$156,F$5,FALSE)</f>
        <v>BRIS</v>
      </c>
      <c r="G20" s="83"/>
      <c r="H20" s="225"/>
      <c r="I20" s="78">
        <v>193043</v>
      </c>
      <c r="J20" s="78">
        <v>232084</v>
      </c>
      <c r="K20" s="78">
        <v>311105</v>
      </c>
      <c r="L20" s="78">
        <v>326190</v>
      </c>
      <c r="M20" s="78">
        <v>499689</v>
      </c>
      <c r="N20" s="78">
        <v>481329</v>
      </c>
      <c r="O20" s="78">
        <v>710369</v>
      </c>
      <c r="P20" s="78" t="s">
        <v>25</v>
      </c>
      <c r="Q20" s="78">
        <v>1175899</v>
      </c>
      <c r="R20" s="78">
        <v>1413769</v>
      </c>
    </row>
    <row r="21" spans="1:18" ht="12.75" customHeight="1" x14ac:dyDescent="0.3">
      <c r="A21" s="77" t="s">
        <v>111</v>
      </c>
      <c r="B21" s="62" t="s">
        <v>620</v>
      </c>
      <c r="C21" s="58" t="str">
        <f>VLOOKUP($A21,db_emp!$A$7:$N$156,2,FALSE)</f>
        <v>Bradesco Saúde</v>
      </c>
      <c r="D21" s="84" t="str">
        <f>VLOOKUP($A21,db_emp!$A$7:$N$157,D$5,FALSE)</f>
        <v>Planos e Seguros</v>
      </c>
      <c r="E21" s="77" t="str">
        <f t="shared" si="4"/>
        <v>BRSA</v>
      </c>
      <c r="F21" s="77" t="str">
        <f>VLOOKUP($A21,db_emp!$A$7:$N$156,F$5,FALSE)</f>
        <v>BRSA</v>
      </c>
      <c r="G21" s="83"/>
      <c r="H21" s="225"/>
      <c r="I21" s="78">
        <v>11776518</v>
      </c>
      <c r="J21" s="78">
        <v>13638863</v>
      </c>
      <c r="K21" s="78">
        <v>15582161</v>
      </c>
      <c r="L21" s="78">
        <v>17325581</v>
      </c>
      <c r="M21" s="78">
        <v>19239870</v>
      </c>
      <c r="N21" s="78">
        <v>21663875</v>
      </c>
      <c r="O21" s="78">
        <v>25418445</v>
      </c>
      <c r="P21" s="78">
        <v>25551756</v>
      </c>
      <c r="Q21" s="78">
        <v>26044220</v>
      </c>
      <c r="R21" s="78">
        <v>28850261</v>
      </c>
    </row>
    <row r="22" spans="1:18" ht="12.75" customHeight="1" x14ac:dyDescent="0.3">
      <c r="A22" s="5" t="s">
        <v>96</v>
      </c>
      <c r="B22" s="215" t="s">
        <v>620</v>
      </c>
      <c r="C22" s="58" t="str">
        <f>VLOOKUP($A22,db_emp!$A$7:$N$156,2,FALSE)</f>
        <v>Fundação Butantan</v>
      </c>
      <c r="D22" s="226" t="str">
        <f>VLOOKUP($A22,db_emp!$A$7:$N$157,D$5,FALSE)</f>
        <v>Ind. Farmacêutica</v>
      </c>
      <c r="E22" s="77" t="str">
        <f t="shared" si="4"/>
        <v>BUTA</v>
      </c>
      <c r="F22" s="77" t="str">
        <f>VLOOKUP($A22,db_emp!$A$7:$N$156,F$5,FALSE)</f>
        <v>BUTA</v>
      </c>
      <c r="G22" s="83"/>
      <c r="H22" s="225"/>
      <c r="I22" s="26">
        <v>888511</v>
      </c>
      <c r="J22" s="26">
        <v>1071883</v>
      </c>
      <c r="K22" s="26">
        <v>1535708</v>
      </c>
      <c r="L22" s="26">
        <v>2203432</v>
      </c>
      <c r="M22" s="26">
        <v>2453575</v>
      </c>
      <c r="N22" s="26">
        <v>3177775</v>
      </c>
      <c r="O22" s="26">
        <v>3587250</v>
      </c>
      <c r="P22" s="26">
        <v>7441010</v>
      </c>
      <c r="Q22" s="26">
        <v>6069219</v>
      </c>
      <c r="R22" s="26">
        <v>6654937</v>
      </c>
    </row>
    <row r="23" spans="1:18" ht="12.75" customHeight="1" x14ac:dyDescent="0.3">
      <c r="A23" s="77" t="s">
        <v>119</v>
      </c>
      <c r="B23" s="62" t="s">
        <v>620</v>
      </c>
      <c r="C23" s="58" t="str">
        <f>VLOOKUP($A23,db_emp!$A$7:$N$156,2,FALSE)</f>
        <v>Care Plus</v>
      </c>
      <c r="D23" s="84" t="str">
        <f>VLOOKUP($A23,db_emp!$A$7:$N$157,D$5,FALSE)</f>
        <v>Planos e Seguros</v>
      </c>
      <c r="E23" s="77" t="str">
        <f t="shared" si="4"/>
        <v>CARE</v>
      </c>
      <c r="F23" s="77" t="str">
        <f>VLOOKUP($A23,db_emp!$A$7:$N$156,F$5,FALSE)</f>
        <v>CARE</v>
      </c>
      <c r="G23" s="83"/>
      <c r="H23" s="225"/>
      <c r="I23" s="78">
        <v>118011</v>
      </c>
      <c r="J23" s="78">
        <v>157960</v>
      </c>
      <c r="K23" s="78">
        <v>225374</v>
      </c>
      <c r="L23" s="78">
        <v>298297</v>
      </c>
      <c r="M23" s="78">
        <v>725995</v>
      </c>
      <c r="N23" s="78">
        <v>837835</v>
      </c>
      <c r="O23" s="78">
        <v>931237</v>
      </c>
      <c r="P23" s="78">
        <v>989750</v>
      </c>
      <c r="Q23" s="78">
        <v>1245156</v>
      </c>
      <c r="R23" s="78">
        <v>1662897</v>
      </c>
    </row>
    <row r="24" spans="1:18" ht="12.75" customHeight="1" x14ac:dyDescent="0.3">
      <c r="A24" s="77" t="s">
        <v>123</v>
      </c>
      <c r="B24" s="62" t="s">
        <v>620</v>
      </c>
      <c r="C24" s="58" t="str">
        <f>VLOOKUP($A24,db_emp!$A$7:$N$156,2,FALSE)</f>
        <v>CASSI</v>
      </c>
      <c r="D24" s="84" t="str">
        <f>VLOOKUP($A24,db_emp!$A$7:$N$157,D$5,FALSE)</f>
        <v>Planos e Seguros</v>
      </c>
      <c r="E24" s="77" t="str">
        <f t="shared" si="4"/>
        <v>CASS</v>
      </c>
      <c r="F24" s="77" t="str">
        <f>VLOOKUP($A24,db_emp!$A$7:$N$156,F$5,FALSE)</f>
        <v>CASS</v>
      </c>
      <c r="G24" s="83"/>
      <c r="H24" s="225"/>
      <c r="I24" s="78">
        <v>1768824</v>
      </c>
      <c r="J24" s="78">
        <v>1654597</v>
      </c>
      <c r="K24" s="78">
        <v>1638994</v>
      </c>
      <c r="L24" s="78">
        <v>1549748</v>
      </c>
      <c r="M24" s="78">
        <v>1413107</v>
      </c>
      <c r="N24" s="78">
        <v>2540984</v>
      </c>
      <c r="O24" s="78">
        <v>3640883</v>
      </c>
      <c r="P24" s="78">
        <v>4074016</v>
      </c>
      <c r="Q24" s="78">
        <v>4092367</v>
      </c>
      <c r="R24" s="78">
        <v>4153504</v>
      </c>
    </row>
    <row r="25" spans="1:18" ht="12.75" customHeight="1" x14ac:dyDescent="0.3">
      <c r="A25" s="77" t="s">
        <v>127</v>
      </c>
      <c r="B25" s="62" t="s">
        <v>620</v>
      </c>
      <c r="C25" s="58" t="str">
        <f>VLOOKUP($A25,db_emp!$A$7:$N$156,2,FALSE)</f>
        <v>CEJAM</v>
      </c>
      <c r="D25" s="85" t="str">
        <f>VLOOKUP($A25,db_emp!$A$7:$N$157,D$5,FALSE)</f>
        <v>Gestão como OS</v>
      </c>
      <c r="E25" s="77" t="str">
        <f t="shared" si="4"/>
        <v>CEJA</v>
      </c>
      <c r="F25" s="77" t="str">
        <f>VLOOKUP($A25,db_emp!$A$7:$N$156,F$5,FALSE)</f>
        <v>CEJA</v>
      </c>
      <c r="G25" s="83"/>
      <c r="H25" s="225"/>
      <c r="I25" s="78">
        <v>120032</v>
      </c>
      <c r="J25" s="78">
        <v>133673</v>
      </c>
      <c r="K25" s="78">
        <v>144364</v>
      </c>
      <c r="L25" s="78">
        <v>154251</v>
      </c>
      <c r="M25" s="78">
        <v>188615</v>
      </c>
      <c r="N25" s="78">
        <v>209290</v>
      </c>
      <c r="O25" s="78">
        <v>340256</v>
      </c>
      <c r="P25" s="78">
        <v>445428</v>
      </c>
      <c r="Q25" s="78">
        <v>523955</v>
      </c>
      <c r="R25" s="78">
        <v>580306</v>
      </c>
    </row>
    <row r="26" spans="1:18" ht="12.75" customHeight="1" x14ac:dyDescent="0.3">
      <c r="A26" s="77" t="s">
        <v>132</v>
      </c>
      <c r="B26" s="62" t="s">
        <v>620</v>
      </c>
      <c r="C26" s="58" t="str">
        <f>VLOOKUP($A26,db_emp!$A$7:$N$156,2,FALSE)</f>
        <v>Grupo Cimed</v>
      </c>
      <c r="D26" s="76" t="str">
        <f>VLOOKUP($A26,db_emp!$A$7:$N$157,D$5,FALSE)</f>
        <v>Ind. Farmacêutica</v>
      </c>
      <c r="E26" s="77" t="str">
        <f t="shared" si="4"/>
        <v>CIME</v>
      </c>
      <c r="F26" s="77" t="str">
        <f>VLOOKUP($A26,db_emp!$A$7:$N$156,F$5,FALSE)</f>
        <v>CIME</v>
      </c>
      <c r="G26" s="83"/>
      <c r="H26" s="225"/>
      <c r="I26" s="78" t="s">
        <v>25</v>
      </c>
      <c r="J26" s="78" t="s">
        <v>25</v>
      </c>
      <c r="K26" s="78" t="s">
        <v>25</v>
      </c>
      <c r="L26" s="59">
        <v>590664</v>
      </c>
      <c r="M26" s="78">
        <v>738693</v>
      </c>
      <c r="N26" s="78">
        <v>956034</v>
      </c>
      <c r="O26" s="59">
        <v>1679745</v>
      </c>
      <c r="P26" s="78">
        <v>1799608</v>
      </c>
      <c r="Q26" s="78">
        <v>1944360</v>
      </c>
      <c r="R26" s="78">
        <v>1998012</v>
      </c>
    </row>
    <row r="27" spans="1:18" ht="12.75" customHeight="1" x14ac:dyDescent="0.3">
      <c r="A27" s="77" t="s">
        <v>136</v>
      </c>
      <c r="B27" s="62" t="s">
        <v>620</v>
      </c>
      <c r="C27" s="58" t="str">
        <f>VLOOKUP($A27,db_emp!$A$7:$N$156,2,FALSE)</f>
        <v>Clamed</v>
      </c>
      <c r="D27" s="196" t="str">
        <f>VLOOKUP($A27,db_emp!$A$7:$N$157,D$5,FALSE)</f>
        <v>Farmácias e Drogarias</v>
      </c>
      <c r="E27" s="77" t="str">
        <f t="shared" si="4"/>
        <v>CLAM</v>
      </c>
      <c r="F27" s="77" t="str">
        <f>VLOOKUP($A27,db_emp!$A$7:$N$156,F$5,FALSE)</f>
        <v>CLAM</v>
      </c>
      <c r="G27" s="83"/>
      <c r="H27" s="225"/>
      <c r="I27" s="78">
        <v>332974</v>
      </c>
      <c r="J27" s="78">
        <v>424127</v>
      </c>
      <c r="K27" s="78">
        <v>516335</v>
      </c>
      <c r="L27" s="78">
        <v>563044</v>
      </c>
      <c r="M27" s="78">
        <v>623191</v>
      </c>
      <c r="N27" s="78">
        <v>926126</v>
      </c>
      <c r="O27" s="78">
        <v>1038041</v>
      </c>
      <c r="P27" s="78">
        <v>1205716</v>
      </c>
      <c r="Q27" s="78">
        <v>1423851</v>
      </c>
      <c r="R27" s="80" t="s">
        <v>25</v>
      </c>
    </row>
    <row r="28" spans="1:18" ht="12.75" customHeight="1" x14ac:dyDescent="0.3">
      <c r="A28" s="77" t="s">
        <v>144</v>
      </c>
      <c r="B28" s="62" t="s">
        <v>620</v>
      </c>
      <c r="C28" s="58" t="str">
        <f>VLOOKUP($A28,db_emp!$A$7:$N$156,2,FALSE)</f>
        <v>DASA</v>
      </c>
      <c r="D28" s="182" t="str">
        <f>VLOOKUP($A28,db_emp!$A$7:$N$157,D$5,FALSE)</f>
        <v>Diagnóstico e Terapia</v>
      </c>
      <c r="E28" s="77" t="str">
        <f t="shared" si="4"/>
        <v>DASA</v>
      </c>
      <c r="F28" s="77" t="str">
        <f>VLOOKUP($A28,db_emp!$A$7:$N$156,F$5,FALSE)</f>
        <v>DASA</v>
      </c>
      <c r="G28" s="83"/>
      <c r="H28" s="225"/>
      <c r="I28" s="78">
        <v>4609536</v>
      </c>
      <c r="J28" s="59">
        <v>4681796</v>
      </c>
      <c r="K28" s="59">
        <v>5164005</v>
      </c>
      <c r="L28" s="59">
        <v>6246487</v>
      </c>
      <c r="M28" s="59">
        <v>7223593</v>
      </c>
      <c r="N28" s="59">
        <v>8839181</v>
      </c>
      <c r="O28" s="59">
        <v>13343496</v>
      </c>
      <c r="P28" s="78">
        <v>23249904</v>
      </c>
      <c r="Q28" s="78">
        <v>26844191</v>
      </c>
      <c r="R28" s="80">
        <v>26213200</v>
      </c>
    </row>
    <row r="29" spans="1:18" ht="12.75" customHeight="1" x14ac:dyDescent="0.3">
      <c r="A29" s="77" t="s">
        <v>150</v>
      </c>
      <c r="B29" s="62" t="s">
        <v>620</v>
      </c>
      <c r="C29" s="58" t="str">
        <f>VLOOKUP($A29,db_emp!$A$7:$N$156,2,FALSE)</f>
        <v>DIMED/Grupo Panvel</v>
      </c>
      <c r="D29" s="196" t="str">
        <f>VLOOKUP($A29,db_emp!$A$7:$N$157,D$5,FALSE)</f>
        <v>Farmácias e Drogarias</v>
      </c>
      <c r="E29" s="77" t="str">
        <f t="shared" si="4"/>
        <v>DIME</v>
      </c>
      <c r="F29" s="77" t="str">
        <f>VLOOKUP($A29,db_emp!$A$7:$N$156,F$5,FALSE)</f>
        <v>DIME</v>
      </c>
      <c r="G29" s="83"/>
      <c r="H29" s="225"/>
      <c r="I29" s="78">
        <v>717175</v>
      </c>
      <c r="J29" s="78">
        <v>771084</v>
      </c>
      <c r="K29" s="78">
        <v>840665</v>
      </c>
      <c r="L29" s="78">
        <v>960989</v>
      </c>
      <c r="M29" s="78">
        <v>1025506</v>
      </c>
      <c r="N29" s="78">
        <v>1460285</v>
      </c>
      <c r="O29" s="78">
        <v>2184840</v>
      </c>
      <c r="P29" s="78">
        <v>2372275</v>
      </c>
      <c r="Q29" s="78">
        <v>2729336</v>
      </c>
      <c r="R29" s="78">
        <v>3072057</v>
      </c>
    </row>
    <row r="30" spans="1:18" ht="12.75" customHeight="1" x14ac:dyDescent="0.3">
      <c r="A30" s="77" t="s">
        <v>305</v>
      </c>
      <c r="B30" s="62" t="s">
        <v>620</v>
      </c>
      <c r="C30" s="58" t="str">
        <f>VLOOKUP($A30,db_emp!$A$7:$N$156,2,FALSE)</f>
        <v>d1000</v>
      </c>
      <c r="D30" s="196" t="str">
        <f>VLOOKUP($A30,db_emp!$A$7:$N$157,D$5,FALSE)</f>
        <v>Farmácias e Drogarias</v>
      </c>
      <c r="E30" s="77" t="str">
        <f t="shared" si="4"/>
        <v>DMIL</v>
      </c>
      <c r="F30" s="77" t="str">
        <f>VLOOKUP($A30,db_emp!$A$7:$N$156,F$5,FALSE)</f>
        <v>PROF</v>
      </c>
      <c r="G30" s="83"/>
      <c r="H30" s="225"/>
      <c r="I30" s="78" t="s">
        <v>25</v>
      </c>
      <c r="J30" s="78" t="s">
        <v>25</v>
      </c>
      <c r="K30" s="78">
        <v>1097135</v>
      </c>
      <c r="L30" s="78">
        <v>1006304</v>
      </c>
      <c r="M30" s="78">
        <v>1014890</v>
      </c>
      <c r="N30" s="78">
        <v>1095643</v>
      </c>
      <c r="O30" s="78">
        <v>1454977</v>
      </c>
      <c r="P30" s="78">
        <v>1470516</v>
      </c>
      <c r="Q30" s="78">
        <v>1470715</v>
      </c>
      <c r="R30" s="78">
        <v>1548519</v>
      </c>
    </row>
    <row r="31" spans="1:18" ht="12.75" customHeight="1" x14ac:dyDescent="0.3">
      <c r="A31" s="77" t="s">
        <v>154</v>
      </c>
      <c r="B31" s="62" t="s">
        <v>620</v>
      </c>
      <c r="C31" s="58" t="str">
        <f>VLOOKUP($A31,db_emp!$A$7:$N$156,2,FALSE)</f>
        <v>Grupo DPSP</v>
      </c>
      <c r="D31" s="196" t="str">
        <f>VLOOKUP($A31,db_emp!$A$7:$N$157,D$5,FALSE)</f>
        <v>Farmácias e Drogarias</v>
      </c>
      <c r="E31" s="77" t="str">
        <f t="shared" si="4"/>
        <v>DPSP</v>
      </c>
      <c r="F31" s="77" t="str">
        <f>VLOOKUP($A31,db_emp!$A$7:$N$156,F$5,FALSE)</f>
        <v>DPSP</v>
      </c>
      <c r="G31" s="83"/>
      <c r="H31" s="225"/>
      <c r="I31" s="78">
        <v>2337513</v>
      </c>
      <c r="J31" s="78">
        <v>2937411</v>
      </c>
      <c r="K31" s="78">
        <v>3136108</v>
      </c>
      <c r="L31" s="78">
        <v>3492209</v>
      </c>
      <c r="M31" s="78">
        <v>4393793</v>
      </c>
      <c r="N31" s="78">
        <v>5702624</v>
      </c>
      <c r="O31" s="78">
        <v>6532510</v>
      </c>
      <c r="P31" s="78">
        <v>6669409</v>
      </c>
      <c r="Q31" s="78">
        <v>7705531</v>
      </c>
      <c r="R31" s="78">
        <v>7967296</v>
      </c>
    </row>
    <row r="32" spans="1:18" ht="12.75" customHeight="1" x14ac:dyDescent="0.3">
      <c r="A32" s="77" t="s">
        <v>103</v>
      </c>
      <c r="B32" s="62" t="s">
        <v>620</v>
      </c>
      <c r="C32" s="58" t="str">
        <f>VLOOKUP($A32,db_emp!$A$7:$N$156,2,FALSE)</f>
        <v>EBSERH</v>
      </c>
      <c r="D32" s="180" t="str">
        <f>VLOOKUP($A32,db_emp!$A$7:$N$157,D$5,FALSE)</f>
        <v>Redes Hospitalares</v>
      </c>
      <c r="E32" s="77" t="str">
        <f t="shared" si="4"/>
        <v>EBSE</v>
      </c>
      <c r="F32" s="77" t="str">
        <f>VLOOKUP($A32,db_emp!$A$7:$N$156,F$5,FALSE)</f>
        <v>EBSE</v>
      </c>
      <c r="G32" s="83"/>
      <c r="H32" s="225"/>
      <c r="I32" s="78">
        <v>104604</v>
      </c>
      <c r="J32" s="78">
        <v>165301</v>
      </c>
      <c r="K32" s="78">
        <v>241379</v>
      </c>
      <c r="L32" s="78">
        <v>374130</v>
      </c>
      <c r="M32" s="78">
        <v>675271</v>
      </c>
      <c r="N32" s="78">
        <v>1084175</v>
      </c>
      <c r="O32" s="78">
        <v>1695114</v>
      </c>
      <c r="P32" s="78">
        <v>2050866</v>
      </c>
      <c r="Q32" s="78">
        <v>2538695</v>
      </c>
      <c r="R32" s="78">
        <v>2654429</v>
      </c>
    </row>
    <row r="33" spans="1:18" ht="12.75" customHeight="1" x14ac:dyDescent="0.3">
      <c r="A33" s="77" t="s">
        <v>162</v>
      </c>
      <c r="B33" s="62" t="s">
        <v>620</v>
      </c>
      <c r="C33" s="58" t="str">
        <f>VLOOKUP($A33,db_emp!$A$7:$N$156,2,FALSE)</f>
        <v>Hospital Albert Einstein</v>
      </c>
      <c r="D33" s="180" t="str">
        <f>VLOOKUP($A33,db_emp!$A$7:$N$157,D$5,FALSE)</f>
        <v>Redes Hospitalares</v>
      </c>
      <c r="E33" s="77" t="str">
        <f t="shared" si="4"/>
        <v>EINS</v>
      </c>
      <c r="F33" s="77" t="str">
        <f>VLOOKUP($A33,db_emp!$A$7:$N$156,F$5,FALSE)</f>
        <v>EINS</v>
      </c>
      <c r="G33" s="83"/>
      <c r="H33" s="225"/>
      <c r="I33" s="78">
        <v>2775544</v>
      </c>
      <c r="J33" s="78">
        <v>3000894</v>
      </c>
      <c r="K33" s="78" t="s">
        <v>25</v>
      </c>
      <c r="L33" s="78">
        <v>3550389</v>
      </c>
      <c r="M33" s="78">
        <v>4332664</v>
      </c>
      <c r="N33" s="78">
        <v>5059848</v>
      </c>
      <c r="O33" s="78">
        <v>5565977</v>
      </c>
      <c r="P33" s="78">
        <v>6638439</v>
      </c>
      <c r="Q33" s="78">
        <v>7415636</v>
      </c>
      <c r="R33" s="78">
        <v>7845809</v>
      </c>
    </row>
    <row r="34" spans="1:18" ht="12.75" customHeight="1" x14ac:dyDescent="0.3">
      <c r="A34" s="77" t="s">
        <v>166</v>
      </c>
      <c r="B34" s="62" t="s">
        <v>620</v>
      </c>
      <c r="C34" s="58" t="str">
        <f>VLOOKUP($A34,db_emp!$A$7:$N$156,2,FALSE)</f>
        <v>Elfa Medicamentos</v>
      </c>
      <c r="D34" s="86" t="str">
        <f>VLOOKUP($A34,db_emp!$A$7:$N$157,D$5,FALSE)</f>
        <v>Distribuição</v>
      </c>
      <c r="E34" s="77" t="str">
        <f t="shared" si="4"/>
        <v>ELFA</v>
      </c>
      <c r="F34" s="77" t="str">
        <f>VLOOKUP($A34,db_emp!$A$7:$N$156,F$5,FALSE)</f>
        <v>ELFA</v>
      </c>
      <c r="G34" s="83"/>
      <c r="H34" s="225"/>
      <c r="I34" s="78" t="s">
        <v>25</v>
      </c>
      <c r="J34" s="78" t="s">
        <v>25</v>
      </c>
      <c r="K34" s="78">
        <v>445509</v>
      </c>
      <c r="L34" s="78">
        <v>853374</v>
      </c>
      <c r="M34" s="78">
        <v>1010656</v>
      </c>
      <c r="N34" s="78">
        <v>1280737</v>
      </c>
      <c r="O34" s="78">
        <v>3573402</v>
      </c>
      <c r="P34" s="78">
        <v>4730141</v>
      </c>
      <c r="Q34" s="59">
        <v>6372519</v>
      </c>
      <c r="R34" s="80">
        <v>6898636</v>
      </c>
    </row>
    <row r="35" spans="1:18" ht="12.75" customHeight="1" x14ac:dyDescent="0.3">
      <c r="A35" s="77" t="s">
        <v>170</v>
      </c>
      <c r="B35" s="62" t="s">
        <v>620</v>
      </c>
      <c r="C35" s="58" t="str">
        <f>VLOOKUP($A35,db_emp!$A$7:$N$156,2,FALSE)</f>
        <v>EMS</v>
      </c>
      <c r="D35" s="76" t="str">
        <f>VLOOKUP($A35,db_emp!$A$7:$N$157,D$5,FALSE)</f>
        <v>Ind. Farmacêutica</v>
      </c>
      <c r="E35" s="77" t="str">
        <f t="shared" si="4"/>
        <v>EMSA</v>
      </c>
      <c r="F35" s="77" t="str">
        <f>VLOOKUP($A35,db_emp!$A$7:$N$156,F$5,FALSE)</f>
        <v>EMSA</v>
      </c>
      <c r="G35" s="83"/>
      <c r="H35" s="225"/>
      <c r="I35" s="78" t="s">
        <v>25</v>
      </c>
      <c r="J35" s="78" t="s">
        <v>25</v>
      </c>
      <c r="K35" s="78" t="s">
        <v>25</v>
      </c>
      <c r="L35" s="78">
        <v>2367080</v>
      </c>
      <c r="M35" s="78">
        <v>2904209</v>
      </c>
      <c r="N35" s="78">
        <v>3458029</v>
      </c>
      <c r="O35" s="78">
        <v>3487402</v>
      </c>
      <c r="P35" s="78">
        <v>4132110</v>
      </c>
      <c r="Q35" s="78">
        <v>4856807</v>
      </c>
      <c r="R35" s="78">
        <v>5818931</v>
      </c>
    </row>
    <row r="36" spans="1:18" ht="12.75" customHeight="1" x14ac:dyDescent="0.3">
      <c r="A36" s="77" t="s">
        <v>174</v>
      </c>
      <c r="B36" s="62" t="s">
        <v>620</v>
      </c>
      <c r="C36" s="58" t="str">
        <f>VLOOKUP($A36,db_emp!$A$7:$N$156,2,FALSE)</f>
        <v>Eurofarma</v>
      </c>
      <c r="D36" s="76" t="str">
        <f>VLOOKUP($A36,db_emp!$A$7:$N$157,D$5,FALSE)</f>
        <v>Ind. Farmacêutica</v>
      </c>
      <c r="E36" s="77" t="str">
        <f t="shared" si="4"/>
        <v>EURO</v>
      </c>
      <c r="F36" s="77" t="str">
        <f>VLOOKUP($A36,db_emp!$A$7:$N$156,F$5,FALSE)</f>
        <v>EURO</v>
      </c>
      <c r="G36" s="83"/>
      <c r="H36" s="225"/>
      <c r="I36" s="78">
        <v>2143266</v>
      </c>
      <c r="J36" s="78">
        <v>2490171</v>
      </c>
      <c r="K36" s="78" t="s">
        <v>25</v>
      </c>
      <c r="L36" s="78">
        <v>2784610</v>
      </c>
      <c r="M36" s="78">
        <v>3520739</v>
      </c>
      <c r="N36" s="78">
        <v>4734424</v>
      </c>
      <c r="O36" s="78">
        <v>6312105</v>
      </c>
      <c r="P36" s="78">
        <v>7900277</v>
      </c>
      <c r="Q36" s="78">
        <v>10239872</v>
      </c>
      <c r="R36" s="80">
        <v>15313148</v>
      </c>
    </row>
    <row r="37" spans="1:18" ht="12.75" customHeight="1" x14ac:dyDescent="0.3">
      <c r="A37" s="77" t="s">
        <v>178</v>
      </c>
      <c r="B37" s="62" t="s">
        <v>620</v>
      </c>
      <c r="C37" s="58" t="str">
        <f>VLOOKUP($A37,db_emp!$A$7:$N$156,2,FALSE)</f>
        <v>Fundação do ABC</v>
      </c>
      <c r="D37" s="85" t="str">
        <f>VLOOKUP($A37,db_emp!$A$7:$N$157,D$5,FALSE)</f>
        <v>Gestão como OS</v>
      </c>
      <c r="E37" s="77" t="str">
        <f t="shared" si="4"/>
        <v>FABC</v>
      </c>
      <c r="F37" s="77" t="str">
        <f>VLOOKUP($A37,db_emp!$A$7:$N$156,F$5,FALSE)</f>
        <v>FABC</v>
      </c>
      <c r="G37" s="83"/>
      <c r="H37" s="225"/>
      <c r="I37" s="78">
        <v>482860</v>
      </c>
      <c r="J37" s="59">
        <v>491028</v>
      </c>
      <c r="K37" s="78">
        <v>521649</v>
      </c>
      <c r="L37" s="78">
        <v>504033</v>
      </c>
      <c r="M37" s="59">
        <v>518255</v>
      </c>
      <c r="N37" s="78">
        <v>458192</v>
      </c>
      <c r="O37" s="78">
        <v>491381</v>
      </c>
      <c r="P37" s="78">
        <v>443325</v>
      </c>
      <c r="Q37" s="78">
        <v>417325</v>
      </c>
      <c r="R37" s="78">
        <v>583188</v>
      </c>
    </row>
    <row r="38" spans="1:18" ht="12.75" customHeight="1" x14ac:dyDescent="0.3">
      <c r="A38" s="77" t="s">
        <v>185</v>
      </c>
      <c r="B38" s="62" t="s">
        <v>620</v>
      </c>
      <c r="C38" s="58" t="str">
        <f>VLOOKUP($A38,db_emp!$A$7:$N$156,2,FALSE)</f>
        <v>FFM USP</v>
      </c>
      <c r="D38" s="180" t="str">
        <f>VLOOKUP($A38,db_emp!$A$7:$N$157,D$5,FALSE)</f>
        <v>Redes Hospitalares</v>
      </c>
      <c r="E38" s="77" t="str">
        <f t="shared" si="4"/>
        <v>FFME</v>
      </c>
      <c r="F38" s="77" t="str">
        <f>VLOOKUP($A38,db_emp!$A$7:$N$156,F$5,FALSE)</f>
        <v>FFME</v>
      </c>
      <c r="G38" s="83"/>
      <c r="H38" s="225"/>
      <c r="I38" s="79">
        <v>520517</v>
      </c>
      <c r="J38" s="79">
        <v>528256</v>
      </c>
      <c r="K38" s="79">
        <v>637798</v>
      </c>
      <c r="L38" s="79">
        <v>642109</v>
      </c>
      <c r="M38" s="79">
        <v>689288</v>
      </c>
      <c r="N38" s="79">
        <v>756198</v>
      </c>
      <c r="O38" s="79">
        <v>964899</v>
      </c>
      <c r="P38" s="79">
        <v>1129844</v>
      </c>
      <c r="Q38" s="79">
        <v>1195865</v>
      </c>
      <c r="R38" s="79">
        <v>1214841</v>
      </c>
    </row>
    <row r="39" spans="1:18" ht="12.75" customHeight="1" x14ac:dyDescent="0.3">
      <c r="A39" s="77" t="s">
        <v>189</v>
      </c>
      <c r="B39" s="62" t="s">
        <v>620</v>
      </c>
      <c r="C39" s="58" t="str">
        <f>VLOOKUP($A39,db_emp!$A$7:$N$156,2,FALSE)</f>
        <v>Fleury</v>
      </c>
      <c r="D39" s="182" t="str">
        <f>VLOOKUP($A39,db_emp!$A$7:$N$157,D$5,FALSE)</f>
        <v>Diagnóstico e Terapia</v>
      </c>
      <c r="E39" s="77" t="str">
        <f t="shared" ref="E39:E71" si="5">A39</f>
        <v>FLEU</v>
      </c>
      <c r="F39" s="77" t="str">
        <f>VLOOKUP($A39,db_emp!$A$7:$N$156,F$5,FALSE)</f>
        <v>FLEU</v>
      </c>
      <c r="G39" s="83"/>
      <c r="H39" s="225"/>
      <c r="I39" s="78">
        <v>3077690</v>
      </c>
      <c r="J39" s="59">
        <v>3204236</v>
      </c>
      <c r="K39" s="78">
        <v>3005820</v>
      </c>
      <c r="L39" s="78">
        <v>3527332</v>
      </c>
      <c r="M39" s="78">
        <v>3910448</v>
      </c>
      <c r="N39" s="78">
        <v>5096652</v>
      </c>
      <c r="O39" s="78">
        <v>5514822</v>
      </c>
      <c r="P39" s="78">
        <v>6073770</v>
      </c>
      <c r="Q39" s="59">
        <v>7791770</v>
      </c>
      <c r="R39" s="80">
        <v>11579968</v>
      </c>
    </row>
    <row r="40" spans="1:18" ht="12.75" customHeight="1" x14ac:dyDescent="0.3">
      <c r="A40" s="77" t="s">
        <v>201</v>
      </c>
      <c r="B40" s="62" t="s">
        <v>620</v>
      </c>
      <c r="C40" s="58" t="str">
        <f>VLOOKUP($A40,db_emp!$A$7:$N$156,2,FALSE)</f>
        <v>GEAP</v>
      </c>
      <c r="D40" s="84" t="str">
        <f>VLOOKUP($A40,db_emp!$A$7:$N$157,D$5,FALSE)</f>
        <v>Planos e Seguros</v>
      </c>
      <c r="E40" s="77" t="str">
        <f t="shared" si="5"/>
        <v>GEAP</v>
      </c>
      <c r="F40" s="77" t="str">
        <f>VLOOKUP($A40,db_emp!$A$7:$N$156,F$5,FALSE)</f>
        <v>GEAP</v>
      </c>
      <c r="G40" s="83"/>
      <c r="H40" s="225"/>
      <c r="I40" s="78">
        <v>953375</v>
      </c>
      <c r="J40" s="78">
        <v>1043437</v>
      </c>
      <c r="K40" s="78">
        <v>1243656</v>
      </c>
      <c r="L40" s="78">
        <v>1679806</v>
      </c>
      <c r="M40" s="78">
        <v>1842635</v>
      </c>
      <c r="N40" s="78">
        <v>1969270</v>
      </c>
      <c r="O40" s="78">
        <v>2574881</v>
      </c>
      <c r="P40" s="78">
        <v>3176761</v>
      </c>
      <c r="Q40" s="78">
        <v>3530073</v>
      </c>
      <c r="R40" s="78">
        <v>3636273</v>
      </c>
    </row>
    <row r="41" spans="1:18" ht="12.75" customHeight="1" x14ac:dyDescent="0.3">
      <c r="A41" s="77" t="s">
        <v>107</v>
      </c>
      <c r="B41" s="62" t="s">
        <v>620</v>
      </c>
      <c r="C41" s="58" t="str">
        <f>VLOOKUP($A41,db_emp!$A$7:$N$156,2,FALSE)</f>
        <v>GHC (Grupo Hospitalar Conceição)</v>
      </c>
      <c r="D41" s="180" t="str">
        <f>VLOOKUP($A41,db_emp!$A$7:$N$157,D$5,FALSE)</f>
        <v>Redes Hospitalares</v>
      </c>
      <c r="E41" s="77" t="str">
        <f t="shared" si="5"/>
        <v>GHCO</v>
      </c>
      <c r="F41" s="77" t="str">
        <f>VLOOKUP($A41,db_emp!$A$7:$N$156,F$5,FALSE)</f>
        <v>GHCO</v>
      </c>
      <c r="G41" s="83"/>
      <c r="H41" s="225"/>
      <c r="I41" s="78">
        <v>407531</v>
      </c>
      <c r="J41" s="78">
        <v>430334</v>
      </c>
      <c r="K41" s="78">
        <v>505836</v>
      </c>
      <c r="L41" s="78">
        <v>487646</v>
      </c>
      <c r="M41" s="78">
        <v>476070</v>
      </c>
      <c r="N41" s="78">
        <v>486210</v>
      </c>
      <c r="O41" s="78">
        <v>550939</v>
      </c>
      <c r="P41" s="77">
        <v>602150</v>
      </c>
      <c r="Q41" s="78">
        <v>609813</v>
      </c>
      <c r="R41" s="78">
        <v>670423</v>
      </c>
    </row>
    <row r="42" spans="1:18" ht="12.75" customHeight="1" x14ac:dyDescent="0.3">
      <c r="A42" s="77" t="s">
        <v>220</v>
      </c>
      <c r="B42" s="62" t="s">
        <v>620</v>
      </c>
      <c r="C42" s="58" t="str">
        <f>VLOOKUP($A42,db_emp!$A$7:$N$156,2,FALSE)</f>
        <v>Notre Dame Participações S.A.</v>
      </c>
      <c r="D42" s="84" t="str">
        <f>VLOOKUP($A42,db_emp!$A$7:$N$157,D$5,FALSE)</f>
        <v>Planos e Seguros</v>
      </c>
      <c r="E42" s="77" t="str">
        <f t="shared" si="5"/>
        <v>GNDP</v>
      </c>
      <c r="F42" s="77" t="str">
        <f>VLOOKUP($A42,db_emp!$A$7:$N$156,F$5,FALSE)</f>
        <v>HAPV</v>
      </c>
      <c r="G42" s="83"/>
      <c r="H42" s="225"/>
      <c r="I42" s="78">
        <v>2478653</v>
      </c>
      <c r="J42" s="78">
        <v>3112137</v>
      </c>
      <c r="K42" s="78">
        <v>3419619</v>
      </c>
      <c r="L42" s="78">
        <v>4821792</v>
      </c>
      <c r="M42" s="78">
        <v>5755866</v>
      </c>
      <c r="N42" s="78">
        <v>13148040</v>
      </c>
      <c r="O42" s="78">
        <v>15564748</v>
      </c>
      <c r="P42" s="78">
        <v>18036131</v>
      </c>
      <c r="Q42" s="26" t="s">
        <v>25</v>
      </c>
      <c r="R42" s="26" t="s">
        <v>25</v>
      </c>
    </row>
    <row r="43" spans="1:18" ht="12.75" customHeight="1" x14ac:dyDescent="0.3">
      <c r="A43" s="77" t="s">
        <v>204</v>
      </c>
      <c r="B43" s="62" t="s">
        <v>620</v>
      </c>
      <c r="C43" s="58" t="str">
        <f>VLOOKUP($A43,db_emp!$A$7:$N$156,2,FALSE)</f>
        <v>Golden Cross/Vision Med</v>
      </c>
      <c r="D43" s="84" t="str">
        <f>VLOOKUP($A43,db_emp!$A$7:$N$157,D$5,FALSE)</f>
        <v>Planos e Seguros</v>
      </c>
      <c r="E43" s="77" t="str">
        <f t="shared" si="5"/>
        <v>GOLD</v>
      </c>
      <c r="F43" s="77" t="str">
        <f>VLOOKUP($A43,db_emp!$A$7:$N$156,F$5,FALSE)</f>
        <v>GOLD</v>
      </c>
      <c r="G43" s="83"/>
      <c r="H43" s="225"/>
      <c r="I43" s="78" t="s">
        <v>25</v>
      </c>
      <c r="J43" s="78" t="s">
        <v>25</v>
      </c>
      <c r="K43" s="78" t="s">
        <v>25</v>
      </c>
      <c r="L43" s="78">
        <v>837046</v>
      </c>
      <c r="M43" s="78">
        <v>867237</v>
      </c>
      <c r="N43" s="78">
        <v>847235</v>
      </c>
      <c r="O43" s="78">
        <v>895597</v>
      </c>
      <c r="P43" s="78">
        <v>964630</v>
      </c>
      <c r="Q43" s="78">
        <v>960487</v>
      </c>
      <c r="R43" s="78">
        <v>730846</v>
      </c>
    </row>
    <row r="44" spans="1:18" ht="12.75" customHeight="1" x14ac:dyDescent="0.3">
      <c r="A44" s="77" t="s">
        <v>208</v>
      </c>
      <c r="B44" s="62" t="s">
        <v>620</v>
      </c>
      <c r="C44" s="58" t="str">
        <f>VLOOKUP($A44,db_emp!$A$7:$N$156,2,FALSE)</f>
        <v>GSK Farma</v>
      </c>
      <c r="D44" s="76" t="str">
        <f>VLOOKUP($A44,db_emp!$A$7:$N$157,D$5,FALSE)</f>
        <v>Ind. Farmacêutica</v>
      </c>
      <c r="E44" s="77" t="str">
        <f t="shared" si="5"/>
        <v>GSKF</v>
      </c>
      <c r="F44" s="77" t="str">
        <f>VLOOKUP($A44,db_emp!$A$7:$N$156,F$5,FALSE)</f>
        <v>GSKF</v>
      </c>
      <c r="G44" s="83"/>
      <c r="H44" s="225"/>
      <c r="I44" s="26" t="s">
        <v>25</v>
      </c>
      <c r="J44" s="26" t="s">
        <v>25</v>
      </c>
      <c r="K44" s="26" t="s">
        <v>25</v>
      </c>
      <c r="L44" s="26" t="s">
        <v>25</v>
      </c>
      <c r="M44" s="26" t="s">
        <v>25</v>
      </c>
      <c r="N44" s="78" t="s">
        <v>25</v>
      </c>
      <c r="O44" s="78" t="s">
        <v>25</v>
      </c>
      <c r="P44" s="78" t="s">
        <v>25</v>
      </c>
      <c r="Q44" s="78" t="s">
        <v>25</v>
      </c>
      <c r="R44" s="78" t="s">
        <v>25</v>
      </c>
    </row>
    <row r="45" spans="1:18" ht="12.75" customHeight="1" x14ac:dyDescent="0.3">
      <c r="A45" s="77" t="s">
        <v>212</v>
      </c>
      <c r="B45" s="62" t="s">
        <v>620</v>
      </c>
      <c r="C45" s="58" t="str">
        <f>VLOOKUP($A45,db_emp!$A$7:$N$156,2,FALSE)</f>
        <v>Hospital Alemão Oswaldo Cruz</v>
      </c>
      <c r="D45" s="180" t="str">
        <f>VLOOKUP($A45,db_emp!$A$7:$N$157,D$5,FALSE)</f>
        <v>Redes Hospitalares</v>
      </c>
      <c r="E45" s="77" t="str">
        <f t="shared" si="5"/>
        <v>HAOC</v>
      </c>
      <c r="F45" s="77" t="str">
        <f>VLOOKUP($A45,db_emp!$A$7:$N$156,F$5,FALSE)</f>
        <v>HAOC</v>
      </c>
      <c r="G45" s="83"/>
      <c r="H45" s="225"/>
      <c r="I45" s="26" t="s">
        <v>25</v>
      </c>
      <c r="J45" s="26" t="s">
        <v>25</v>
      </c>
      <c r="K45" s="26" t="s">
        <v>25</v>
      </c>
      <c r="L45" s="26" t="s">
        <v>25</v>
      </c>
      <c r="M45" s="26" t="s">
        <v>25</v>
      </c>
      <c r="N45" s="26" t="s">
        <v>25</v>
      </c>
      <c r="O45" s="26" t="s">
        <v>25</v>
      </c>
      <c r="P45" s="26" t="s">
        <v>25</v>
      </c>
      <c r="Q45" s="26" t="s">
        <v>25</v>
      </c>
      <c r="R45" s="26" t="s">
        <v>25</v>
      </c>
    </row>
    <row r="46" spans="1:18" ht="12.75" customHeight="1" x14ac:dyDescent="0.3">
      <c r="A46" s="77" t="s">
        <v>217</v>
      </c>
      <c r="B46" s="62" t="s">
        <v>620</v>
      </c>
      <c r="C46" s="58" t="str">
        <f>VLOOKUP($A46,db_emp!$A$7:$N$156,2,FALSE)</f>
        <v>Hapvida</v>
      </c>
      <c r="D46" s="84" t="str">
        <f>VLOOKUP($A46,db_emp!$A$7:$N$157,D$5,FALSE)</f>
        <v>Planos e Seguros</v>
      </c>
      <c r="E46" s="77" t="str">
        <f t="shared" si="5"/>
        <v>HAPV</v>
      </c>
      <c r="F46" s="77" t="str">
        <f>VLOOKUP($A46,db_emp!$A$7:$N$156,F$5,FALSE)</f>
        <v>HAPV</v>
      </c>
      <c r="G46" s="83"/>
      <c r="H46" s="225"/>
      <c r="I46" s="78">
        <v>1055000</v>
      </c>
      <c r="J46" s="78">
        <v>1426159</v>
      </c>
      <c r="K46" s="78">
        <v>1934619</v>
      </c>
      <c r="L46" s="78">
        <v>1701679</v>
      </c>
      <c r="M46" s="78">
        <v>4876674</v>
      </c>
      <c r="N46" s="78">
        <v>12425230</v>
      </c>
      <c r="O46" s="78">
        <v>13518977</v>
      </c>
      <c r="P46" s="78">
        <v>21360055</v>
      </c>
      <c r="Q46" s="78">
        <v>73213730</v>
      </c>
      <c r="R46" s="78">
        <v>75155841</v>
      </c>
    </row>
    <row r="47" spans="1:18" ht="12.75" customHeight="1" x14ac:dyDescent="0.3">
      <c r="A47" s="77" t="s">
        <v>227</v>
      </c>
      <c r="B47" s="62" t="s">
        <v>620</v>
      </c>
      <c r="C47" s="58" t="str">
        <f>VLOOKUP($A47,db_emp!$A$7:$N$156,2,FALSE)</f>
        <v>HCOR</v>
      </c>
      <c r="D47" s="180" t="str">
        <f>VLOOKUP($A47,db_emp!$A$7:$N$157,D$5,FALSE)</f>
        <v>Redes Hospitalares</v>
      </c>
      <c r="E47" s="77" t="str">
        <f t="shared" si="5"/>
        <v>HCOR</v>
      </c>
      <c r="F47" s="77" t="str">
        <f>VLOOKUP($A47,db_emp!$A$7:$N$156,F$5,FALSE)</f>
        <v>HCOR</v>
      </c>
      <c r="G47" s="83"/>
      <c r="H47" s="225"/>
      <c r="I47" s="78" t="s">
        <v>25</v>
      </c>
      <c r="J47" s="78" t="s">
        <v>25</v>
      </c>
      <c r="K47" s="78" t="s">
        <v>25</v>
      </c>
      <c r="L47" s="78" t="s">
        <v>25</v>
      </c>
      <c r="M47" s="78" t="s">
        <v>25</v>
      </c>
      <c r="N47" s="78">
        <v>766298</v>
      </c>
      <c r="O47" s="78">
        <v>858025</v>
      </c>
      <c r="P47" s="78">
        <v>982920</v>
      </c>
      <c r="Q47" s="78">
        <v>1005442</v>
      </c>
      <c r="R47" s="78">
        <v>1042362</v>
      </c>
    </row>
    <row r="48" spans="1:18" ht="12.75" customHeight="1" x14ac:dyDescent="0.3">
      <c r="A48" s="77" t="s">
        <v>933</v>
      </c>
      <c r="B48" s="62" t="s">
        <v>620</v>
      </c>
      <c r="C48" s="58" t="str">
        <f>VLOOKUP($A48,db_emp!$A$7:$N$156,2,FALSE)</f>
        <v>Hemobrás</v>
      </c>
      <c r="D48" s="76" t="str">
        <f>VLOOKUP($A48,db_emp!$A$7:$N$157,D$5,FALSE)</f>
        <v>Ind. Farmacêutica</v>
      </c>
      <c r="E48" s="77" t="str">
        <f t="shared" si="5"/>
        <v>HEBR</v>
      </c>
      <c r="F48" s="77" t="str">
        <f>VLOOKUP($A48,db_emp!$A$7:$N$156,F$5,FALSE)</f>
        <v>HEBR</v>
      </c>
      <c r="G48" s="83"/>
      <c r="H48" s="225"/>
      <c r="I48" s="78">
        <v>813136.56499999994</v>
      </c>
      <c r="J48" s="78">
        <v>1103705.3359999999</v>
      </c>
      <c r="K48" s="78">
        <v>1154791.2080000001</v>
      </c>
      <c r="L48" s="78">
        <v>1450199.345</v>
      </c>
      <c r="M48" s="78">
        <v>1741262.4820000001</v>
      </c>
      <c r="N48" s="78">
        <v>1868997.16</v>
      </c>
      <c r="O48" s="78">
        <v>2066122.095</v>
      </c>
      <c r="P48" s="78">
        <v>2143698.7749999999</v>
      </c>
      <c r="Q48" s="78">
        <v>2287629.3139999998</v>
      </c>
      <c r="R48" s="78">
        <v>2817582.3539999998</v>
      </c>
    </row>
    <row r="49" spans="1:19" ht="12.75" customHeight="1" x14ac:dyDescent="0.3">
      <c r="A49" s="77" t="s">
        <v>193</v>
      </c>
      <c r="B49" s="62" t="s">
        <v>620</v>
      </c>
      <c r="C49" s="58" t="str">
        <f>VLOOKUP($A49,db_emp!$A$7:$N$156,2,FALSE)</f>
        <v>Hermes Pardini</v>
      </c>
      <c r="D49" s="182" t="str">
        <f>VLOOKUP($A49,db_emp!$A$7:$N$157,D$5,FALSE)</f>
        <v>Diagnóstico e Terapia</v>
      </c>
      <c r="E49" s="77" t="str">
        <f t="shared" si="5"/>
        <v>HEPA</v>
      </c>
      <c r="F49" s="77" t="str">
        <f>VLOOKUP($A49,db_emp!$A$7:$N$156,F$5,FALSE)</f>
        <v>FLEU</v>
      </c>
      <c r="G49" s="83"/>
      <c r="H49" s="225"/>
      <c r="I49" s="59">
        <v>705818</v>
      </c>
      <c r="J49" s="59">
        <v>797291</v>
      </c>
      <c r="K49" s="59">
        <v>1019487</v>
      </c>
      <c r="L49" s="59">
        <v>1144135</v>
      </c>
      <c r="M49" s="59">
        <v>1245637</v>
      </c>
      <c r="N49" s="59">
        <v>1625791</v>
      </c>
      <c r="O49" s="59">
        <v>1969262</v>
      </c>
      <c r="P49" s="59">
        <v>2310217</v>
      </c>
      <c r="Q49" s="59">
        <v>2553981</v>
      </c>
      <c r="R49" s="228" t="s">
        <v>25</v>
      </c>
    </row>
    <row r="50" spans="1:19" ht="12.75" customHeight="1" x14ac:dyDescent="0.3">
      <c r="A50" s="77" t="s">
        <v>230</v>
      </c>
      <c r="B50" s="62" t="s">
        <v>620</v>
      </c>
      <c r="C50" s="58" t="str">
        <f>VLOOKUP($A50,db_emp!$A$7:$N$156,2,FALSE)</f>
        <v>Hospital Care</v>
      </c>
      <c r="D50" s="180" t="str">
        <f>VLOOKUP($A50,db_emp!$A$7:$N$157,D$5,FALSE)</f>
        <v>Redes Hospitalares</v>
      </c>
      <c r="E50" s="77" t="str">
        <f t="shared" si="5"/>
        <v>HOCA</v>
      </c>
      <c r="F50" s="77" t="str">
        <f>VLOOKUP($A50,db_emp!$A$7:$N$156,F$5,FALSE)</f>
        <v>HOCA</v>
      </c>
      <c r="G50" s="83"/>
      <c r="H50" s="225"/>
      <c r="I50" s="78" t="s">
        <v>25</v>
      </c>
      <c r="J50" s="78" t="s">
        <v>25</v>
      </c>
      <c r="K50" s="78" t="s">
        <v>25</v>
      </c>
      <c r="L50" s="78">
        <v>475763</v>
      </c>
      <c r="M50" s="78">
        <v>828892</v>
      </c>
      <c r="N50" s="78">
        <v>978202</v>
      </c>
      <c r="O50" s="78">
        <v>2045146</v>
      </c>
      <c r="P50" s="78">
        <v>1537691</v>
      </c>
      <c r="Q50" s="78">
        <v>2636309</v>
      </c>
      <c r="R50" s="80">
        <v>2660274</v>
      </c>
    </row>
    <row r="51" spans="1:19" ht="12.75" customHeight="1" x14ac:dyDescent="0.3">
      <c r="A51" s="77" t="s">
        <v>234</v>
      </c>
      <c r="B51" s="62" t="s">
        <v>620</v>
      </c>
      <c r="C51" s="58" t="str">
        <f>VLOOKUP($A51,db_emp!$A$7:$N$156,2,FALSE)</f>
        <v>Hypera Pharma</v>
      </c>
      <c r="D51" s="76" t="str">
        <f>VLOOKUP($A51,db_emp!$A$7:$N$157,D$5,FALSE)</f>
        <v>Ind. Farmacêutica</v>
      </c>
      <c r="E51" s="77" t="str">
        <f t="shared" si="5"/>
        <v>HYPE</v>
      </c>
      <c r="F51" s="77" t="str">
        <f>VLOOKUP($A51,db_emp!$A$7:$N$156,F$5,FALSE)</f>
        <v>HYPE</v>
      </c>
      <c r="G51" s="83"/>
      <c r="H51" s="225"/>
      <c r="I51" s="78">
        <v>13887691</v>
      </c>
      <c r="J51" s="78">
        <v>15718125</v>
      </c>
      <c r="K51" s="78">
        <v>11384034</v>
      </c>
      <c r="L51" s="78">
        <v>10130437</v>
      </c>
      <c r="M51" s="78">
        <v>10556983</v>
      </c>
      <c r="N51" s="78">
        <v>11919475</v>
      </c>
      <c r="O51" s="78">
        <v>17249810</v>
      </c>
      <c r="P51" s="78">
        <v>19817962</v>
      </c>
      <c r="Q51" s="78">
        <v>23755633</v>
      </c>
      <c r="R51" s="78">
        <v>23819609</v>
      </c>
    </row>
    <row r="52" spans="1:19" ht="12.75" customHeight="1" x14ac:dyDescent="0.3">
      <c r="A52" s="77" t="s">
        <v>147</v>
      </c>
      <c r="B52" s="62" t="s">
        <v>620</v>
      </c>
      <c r="C52" s="58" t="str">
        <f>VLOOKUP($A52,db_emp!$A$7:$N$156,2,FALSE)</f>
        <v>Rede Ímpar</v>
      </c>
      <c r="D52" s="180" t="str">
        <f>VLOOKUP($A52,db_emp!$A$7:$N$157,D$5,FALSE)</f>
        <v>Redes Hospitalares</v>
      </c>
      <c r="E52" s="77" t="str">
        <f t="shared" si="5"/>
        <v>IMPA</v>
      </c>
      <c r="F52" s="77" t="str">
        <f>VLOOKUP($A52,db_emp!$A$7:$N$156,F$5,FALSE)</f>
        <v>DASA</v>
      </c>
      <c r="G52" s="83"/>
      <c r="H52" s="225"/>
      <c r="I52" s="78" t="s">
        <v>25</v>
      </c>
      <c r="J52" s="78">
        <v>1036738</v>
      </c>
      <c r="K52" s="78">
        <v>1216920</v>
      </c>
      <c r="L52" s="78">
        <v>1520469</v>
      </c>
      <c r="M52" s="78">
        <v>1635245</v>
      </c>
      <c r="N52" s="78">
        <v>3077283</v>
      </c>
      <c r="O52" s="78">
        <v>3254189</v>
      </c>
      <c r="P52" s="78">
        <v>9936769</v>
      </c>
      <c r="Q52" s="26" t="s">
        <v>25</v>
      </c>
      <c r="R52" s="26" t="s">
        <v>25</v>
      </c>
    </row>
    <row r="53" spans="1:19" ht="12.75" customHeight="1" x14ac:dyDescent="0.3">
      <c r="A53" s="77" t="s">
        <v>242</v>
      </c>
      <c r="B53" s="62" t="s">
        <v>620</v>
      </c>
      <c r="C53" s="58" t="str">
        <f>VLOOKUP($A53,db_emp!$A$7:$N$156,2,FALSE)</f>
        <v>Kora Saúde</v>
      </c>
      <c r="D53" s="180" t="str">
        <f>VLOOKUP($A53,db_emp!$A$7:$N$157,D$5,FALSE)</f>
        <v>Redes Hospitalares</v>
      </c>
      <c r="E53" s="77" t="str">
        <f t="shared" si="5"/>
        <v>KORA</v>
      </c>
      <c r="F53" s="77" t="str">
        <f>VLOOKUP($A53,db_emp!$A$7:$N$156,F$5,FALSE)</f>
        <v>KORA</v>
      </c>
      <c r="G53" s="83"/>
      <c r="H53" s="225"/>
      <c r="I53" s="78" t="s">
        <v>25</v>
      </c>
      <c r="J53" s="78" t="s">
        <v>25</v>
      </c>
      <c r="K53" s="78" t="s">
        <v>25</v>
      </c>
      <c r="L53" s="78">
        <v>191770</v>
      </c>
      <c r="M53" s="59">
        <v>274261</v>
      </c>
      <c r="N53" s="78">
        <v>674439</v>
      </c>
      <c r="O53" s="78">
        <v>1101449</v>
      </c>
      <c r="P53" s="78">
        <v>3941835</v>
      </c>
      <c r="Q53" s="78">
        <v>4724092</v>
      </c>
      <c r="R53" s="78">
        <v>4704610</v>
      </c>
    </row>
    <row r="54" spans="1:19" ht="12.75" customHeight="1" x14ac:dyDescent="0.3">
      <c r="A54" s="77" t="s">
        <v>246</v>
      </c>
      <c r="B54" s="62" t="s">
        <v>620</v>
      </c>
      <c r="C54" s="58" t="str">
        <f>VLOOKUP($A54,db_emp!$A$7:$N$156,2,FALSE)</f>
        <v>Libbs</v>
      </c>
      <c r="D54" s="76" t="str">
        <f>VLOOKUP($A54,db_emp!$A$7:$N$157,D$5,FALSE)</f>
        <v>Ind. Farmacêutica</v>
      </c>
      <c r="E54" s="77" t="str">
        <f t="shared" si="5"/>
        <v>LIBB</v>
      </c>
      <c r="F54" s="77" t="str">
        <f>VLOOKUP($A54,db_emp!$A$7:$N$156,F$5,FALSE)</f>
        <v>LIBB</v>
      </c>
      <c r="G54" s="83"/>
      <c r="H54" s="225"/>
      <c r="I54" s="79" t="s">
        <v>25</v>
      </c>
      <c r="J54" s="79" t="s">
        <v>25</v>
      </c>
      <c r="K54" s="79" t="s">
        <v>25</v>
      </c>
      <c r="L54" s="79" t="s">
        <v>25</v>
      </c>
      <c r="M54" s="79" t="s">
        <v>25</v>
      </c>
      <c r="N54" s="199">
        <v>2179879</v>
      </c>
      <c r="O54" s="199">
        <v>2392481</v>
      </c>
      <c r="P54" s="199">
        <v>2597698</v>
      </c>
      <c r="Q54" s="200">
        <v>2900312</v>
      </c>
      <c r="R54" s="201">
        <v>3322592</v>
      </c>
    </row>
    <row r="55" spans="1:19" ht="12.75" customHeight="1" x14ac:dyDescent="0.3">
      <c r="A55" s="77" t="s">
        <v>250</v>
      </c>
      <c r="B55" s="62" t="s">
        <v>620</v>
      </c>
      <c r="C55" s="58" t="str">
        <f>VLOOKUP($A55,db_emp!$A$7:$N$156,2,FALSE)</f>
        <v>Mater Dei</v>
      </c>
      <c r="D55" s="180" t="str">
        <f>VLOOKUP($A55,db_emp!$A$7:$N$157,D$5,FALSE)</f>
        <v>Redes Hospitalares</v>
      </c>
      <c r="E55" s="77" t="str">
        <f t="shared" si="5"/>
        <v>MDEI</v>
      </c>
      <c r="F55" s="77" t="str">
        <f>VLOOKUP($A55,db_emp!$A$7:$N$156,F$5,FALSE)</f>
        <v>MDEI</v>
      </c>
      <c r="G55" s="83"/>
      <c r="H55" s="225"/>
      <c r="I55" s="79">
        <v>789077</v>
      </c>
      <c r="J55" s="79">
        <v>879164</v>
      </c>
      <c r="K55" s="79">
        <v>938998</v>
      </c>
      <c r="L55" s="79">
        <v>1023213</v>
      </c>
      <c r="M55" s="199">
        <v>1198346</v>
      </c>
      <c r="N55" s="199">
        <v>1320307</v>
      </c>
      <c r="O55" s="199">
        <v>1183929</v>
      </c>
      <c r="P55" s="200">
        <v>4090778</v>
      </c>
      <c r="Q55" s="200">
        <v>4933164</v>
      </c>
      <c r="R55" s="201">
        <v>5171451</v>
      </c>
      <c r="S55" s="81"/>
    </row>
    <row r="56" spans="1:19" ht="12.75" customHeight="1" x14ac:dyDescent="0.3">
      <c r="A56" s="77" t="s">
        <v>349</v>
      </c>
      <c r="B56" s="62" t="s">
        <v>620</v>
      </c>
      <c r="C56" s="58" t="str">
        <f>VLOOKUP($A56,db_emp!$A$7:$N$156,2,FALSE)</f>
        <v>Medley</v>
      </c>
      <c r="D56" s="76" t="str">
        <f>VLOOKUP($A56,db_emp!$A$7:$N$157,D$5,FALSE)</f>
        <v>Ind. Farmacêutica</v>
      </c>
      <c r="E56" s="77" t="str">
        <f t="shared" si="5"/>
        <v>MEDL</v>
      </c>
      <c r="F56" s="77" t="str">
        <f>VLOOKUP($A56,db_emp!$A$7:$N$156,F$5,FALSE)</f>
        <v>SANO</v>
      </c>
      <c r="G56" s="83"/>
      <c r="H56" s="225"/>
      <c r="I56" s="78">
        <v>839106</v>
      </c>
      <c r="J56" s="78">
        <v>987590</v>
      </c>
      <c r="K56" s="78">
        <v>1143972</v>
      </c>
      <c r="L56" s="78">
        <v>2682148</v>
      </c>
      <c r="M56" s="78" t="s">
        <v>25</v>
      </c>
      <c r="N56" s="78" t="s">
        <v>25</v>
      </c>
      <c r="O56" s="78" t="s">
        <v>25</v>
      </c>
      <c r="P56" s="78" t="s">
        <v>25</v>
      </c>
      <c r="Q56" s="78" t="s">
        <v>25</v>
      </c>
      <c r="R56" s="78" t="s">
        <v>25</v>
      </c>
    </row>
    <row r="57" spans="1:19" ht="12.75" customHeight="1" x14ac:dyDescent="0.3">
      <c r="A57" s="77" t="s">
        <v>254</v>
      </c>
      <c r="B57" s="62" t="s">
        <v>620</v>
      </c>
      <c r="C57" s="58" t="str">
        <f>VLOOKUP($A57,db_emp!$A$7:$N$156,2,FALSE)</f>
        <v>Merck S.A.</v>
      </c>
      <c r="D57" s="76" t="str">
        <f>VLOOKUP($A57,db_emp!$A$7:$N$157,D$5,FALSE)</f>
        <v>Ind. Farmacêutica</v>
      </c>
      <c r="E57" s="77" t="str">
        <f t="shared" si="5"/>
        <v>MERC</v>
      </c>
      <c r="F57" s="77" t="str">
        <f>VLOOKUP($A57,db_emp!$A$7:$N$156,F$5,FALSE)</f>
        <v>MERC</v>
      </c>
      <c r="G57" s="83"/>
      <c r="H57" s="225"/>
      <c r="I57" s="79" t="s">
        <v>25</v>
      </c>
      <c r="J57" s="79" t="s">
        <v>25</v>
      </c>
      <c r="K57" s="79" t="s">
        <v>25</v>
      </c>
      <c r="L57" s="79" t="s">
        <v>25</v>
      </c>
      <c r="M57" s="79" t="s">
        <v>25</v>
      </c>
      <c r="N57" s="79" t="s">
        <v>25</v>
      </c>
      <c r="O57" s="79">
        <v>1424180</v>
      </c>
      <c r="P57" s="79">
        <v>1424180</v>
      </c>
      <c r="Q57" s="79">
        <v>2055321</v>
      </c>
      <c r="R57" s="79">
        <v>1876915</v>
      </c>
    </row>
    <row r="58" spans="1:19" ht="12.75" customHeight="1" x14ac:dyDescent="0.3">
      <c r="A58" s="77" t="s">
        <v>257</v>
      </c>
      <c r="B58" s="62" t="s">
        <v>620</v>
      </c>
      <c r="C58" s="58" t="str">
        <f>VLOOKUP($A58,db_emp!$A$7:$N$156,2,FALSE)</f>
        <v>Hospital Moinhos de Vento</v>
      </c>
      <c r="D58" s="180" t="str">
        <f>VLOOKUP($A58,db_emp!$A$7:$N$157,D$5,FALSE)</f>
        <v>Redes Hospitalares</v>
      </c>
      <c r="E58" s="77" t="str">
        <f t="shared" si="5"/>
        <v>MOVE</v>
      </c>
      <c r="F58" s="77" t="str">
        <f>VLOOKUP($A58,db_emp!$A$7:$N$156,F$5,FALSE)</f>
        <v>MOVE</v>
      </c>
      <c r="G58" s="83"/>
      <c r="H58" s="225"/>
      <c r="I58" s="78" t="s">
        <v>25</v>
      </c>
      <c r="J58" s="78" t="s">
        <v>25</v>
      </c>
      <c r="K58" s="78" t="s">
        <v>25</v>
      </c>
      <c r="L58" s="78" t="s">
        <v>25</v>
      </c>
      <c r="M58" s="78" t="s">
        <v>25</v>
      </c>
      <c r="N58" s="78" t="s">
        <v>25</v>
      </c>
      <c r="O58" s="78" t="s">
        <v>25</v>
      </c>
      <c r="P58" s="59">
        <v>1117513</v>
      </c>
      <c r="Q58" s="59">
        <v>1275980</v>
      </c>
      <c r="R58" s="80">
        <v>1499440</v>
      </c>
    </row>
    <row r="59" spans="1:19" ht="12.75" customHeight="1" x14ac:dyDescent="0.3">
      <c r="A59" s="77" t="s">
        <v>265</v>
      </c>
      <c r="B59" s="62" t="s">
        <v>620</v>
      </c>
      <c r="C59" s="58" t="str">
        <f>VLOOKUP($A59,db_emp!$A$7:$N$156,2,FALSE)</f>
        <v>Nissei</v>
      </c>
      <c r="D59" s="196" t="str">
        <f>VLOOKUP($A59,db_emp!$A$7:$N$157,D$5,FALSE)</f>
        <v>Farmácias e Drogarias</v>
      </c>
      <c r="E59" s="77" t="str">
        <f t="shared" si="5"/>
        <v>NISS</v>
      </c>
      <c r="F59" s="77" t="str">
        <f>VLOOKUP($A59,db_emp!$A$7:$N$156,F$5,FALSE)</f>
        <v>NISS</v>
      </c>
      <c r="G59" s="83"/>
      <c r="H59" s="225"/>
      <c r="I59" s="78">
        <v>444288</v>
      </c>
      <c r="J59" s="78">
        <v>447615</v>
      </c>
      <c r="K59" s="78">
        <v>516039</v>
      </c>
      <c r="L59" s="59">
        <v>657138</v>
      </c>
      <c r="M59" s="59">
        <v>731084</v>
      </c>
      <c r="N59" s="78">
        <v>966479</v>
      </c>
      <c r="O59" s="78">
        <v>1000009</v>
      </c>
      <c r="P59" s="78">
        <v>1083363</v>
      </c>
      <c r="Q59" s="59">
        <v>1209105</v>
      </c>
      <c r="R59" s="80">
        <v>1668841</v>
      </c>
    </row>
    <row r="60" spans="1:19" ht="12.75" customHeight="1" x14ac:dyDescent="0.3">
      <c r="A60" s="77" t="s">
        <v>269</v>
      </c>
      <c r="B60" s="62" t="s">
        <v>620</v>
      </c>
      <c r="C60" s="58" t="str">
        <f>VLOOKUP($A60,db_emp!$A$7:$N$156,2,FALSE)</f>
        <v>Novo Nordisk</v>
      </c>
      <c r="D60" s="76" t="str">
        <f>VLOOKUP($A60,db_emp!$A$7:$N$157,D$5,FALSE)</f>
        <v>Ind. Farmacêutica</v>
      </c>
      <c r="E60" s="77" t="str">
        <f t="shared" si="5"/>
        <v>NNOR</v>
      </c>
      <c r="F60" s="77" t="str">
        <f>VLOOKUP($A60,db_emp!$A$7:$N$156,F$5,FALSE)</f>
        <v>NNOR</v>
      </c>
      <c r="G60" s="83"/>
      <c r="H60" s="225"/>
      <c r="I60" s="78">
        <v>2350430</v>
      </c>
      <c r="J60" s="78">
        <v>1817716</v>
      </c>
      <c r="K60" s="78">
        <v>1408029</v>
      </c>
      <c r="L60" s="78">
        <v>1013946</v>
      </c>
      <c r="M60" s="78">
        <v>1036240</v>
      </c>
      <c r="N60" s="78">
        <v>1218231</v>
      </c>
      <c r="O60" s="78">
        <v>1436050</v>
      </c>
      <c r="P60" s="78" t="s">
        <v>25</v>
      </c>
      <c r="Q60" s="78" t="s">
        <v>25</v>
      </c>
      <c r="R60" s="78" t="s">
        <v>25</v>
      </c>
    </row>
    <row r="61" spans="1:19" ht="12.75" customHeight="1" x14ac:dyDescent="0.3">
      <c r="A61" s="77" t="s">
        <v>273</v>
      </c>
      <c r="B61" s="62" t="s">
        <v>620</v>
      </c>
      <c r="C61" s="58" t="str">
        <f>VLOOKUP($A61,db_emp!$A$7:$N$156,2,FALSE)</f>
        <v>Novartis</v>
      </c>
      <c r="D61" s="76" t="str">
        <f>VLOOKUP($A61,db_emp!$A$7:$N$157,D$5,FALSE)</f>
        <v>Ind. Farmacêutica</v>
      </c>
      <c r="E61" s="77" t="str">
        <f t="shared" si="5"/>
        <v>NOVA</v>
      </c>
      <c r="F61" s="77" t="str">
        <f>VLOOKUP($A61,db_emp!$A$7:$N$156,F$5,FALSE)</f>
        <v>NOVA</v>
      </c>
      <c r="G61" s="83"/>
      <c r="H61" s="225"/>
      <c r="I61" s="78">
        <v>2439159</v>
      </c>
      <c r="J61" s="78">
        <v>2622502</v>
      </c>
      <c r="K61" s="78">
        <v>2405650</v>
      </c>
      <c r="L61" s="78">
        <v>2365125</v>
      </c>
      <c r="M61" s="78">
        <v>2754899</v>
      </c>
      <c r="N61" s="78">
        <v>2720310</v>
      </c>
      <c r="O61" s="78">
        <v>2167097</v>
      </c>
      <c r="P61" s="78">
        <v>2176170</v>
      </c>
      <c r="Q61" s="78">
        <v>1977807</v>
      </c>
      <c r="R61" s="80">
        <v>2498905</v>
      </c>
    </row>
    <row r="62" spans="1:19" ht="12.75" customHeight="1" x14ac:dyDescent="0.3">
      <c r="A62" s="77" t="s">
        <v>115</v>
      </c>
      <c r="B62" s="62" t="s">
        <v>620</v>
      </c>
      <c r="C62" s="58" t="str">
        <f>VLOOKUP($A62,db_emp!$A$7:$N$156,2,FALSE)</f>
        <v>Odontoprev</v>
      </c>
      <c r="D62" s="84" t="str">
        <f>VLOOKUP($A62,db_emp!$A$7:$N$157,D$5,FALSE)</f>
        <v>Planos e Seguros</v>
      </c>
      <c r="E62" s="77" t="str">
        <f t="shared" si="5"/>
        <v>ODON</v>
      </c>
      <c r="F62" s="77" t="str">
        <f>VLOOKUP($A62,db_emp!$A$7:$N$156,F$5,FALSE)</f>
        <v>BRSA</v>
      </c>
      <c r="G62" s="83"/>
      <c r="H62" s="225"/>
      <c r="I62" s="78">
        <v>1087347</v>
      </c>
      <c r="J62" s="78">
        <v>1180695</v>
      </c>
      <c r="K62" s="78">
        <v>1327278</v>
      </c>
      <c r="L62" s="78">
        <v>1362352</v>
      </c>
      <c r="M62" s="78">
        <v>1571572</v>
      </c>
      <c r="N62" s="78">
        <v>1708498</v>
      </c>
      <c r="O62" s="78">
        <v>1859934</v>
      </c>
      <c r="P62" s="78">
        <v>1860898</v>
      </c>
      <c r="Q62" s="78">
        <v>1835495</v>
      </c>
      <c r="R62" s="80">
        <v>2113074</v>
      </c>
    </row>
    <row r="63" spans="1:19" ht="12.75" customHeight="1" x14ac:dyDescent="0.3">
      <c r="A63" s="77" t="s">
        <v>277</v>
      </c>
      <c r="B63" s="62" t="s">
        <v>620</v>
      </c>
      <c r="C63" s="58" t="str">
        <f>VLOOKUP($A63,db_emp!$A$7:$N$156,2,FALSE)</f>
        <v>Omint</v>
      </c>
      <c r="D63" s="84" t="str">
        <f>VLOOKUP($A63,db_emp!$A$7:$N$157,D$5,FALSE)</f>
        <v>Planos e Seguros</v>
      </c>
      <c r="E63" s="77" t="str">
        <f t="shared" si="5"/>
        <v>OMIN</v>
      </c>
      <c r="F63" s="77" t="str">
        <f>VLOOKUP($A63,db_emp!$A$7:$N$156,F$5,FALSE)</f>
        <v>OMIN</v>
      </c>
      <c r="G63" s="83"/>
      <c r="H63" s="225"/>
      <c r="I63" s="78" t="s">
        <v>25</v>
      </c>
      <c r="J63" s="78" t="s">
        <v>25</v>
      </c>
      <c r="K63" s="78" t="s">
        <v>25</v>
      </c>
      <c r="L63" s="78">
        <v>570599</v>
      </c>
      <c r="M63" s="78">
        <v>672189</v>
      </c>
      <c r="N63" s="78">
        <v>803107</v>
      </c>
      <c r="O63" s="78">
        <v>1005767</v>
      </c>
      <c r="P63" s="78">
        <v>965086</v>
      </c>
      <c r="Q63" s="59">
        <v>951772</v>
      </c>
      <c r="R63" s="80">
        <v>871409</v>
      </c>
    </row>
    <row r="64" spans="1:19" ht="12.75" customHeight="1" x14ac:dyDescent="0.3">
      <c r="A64" s="77" t="s">
        <v>281</v>
      </c>
      <c r="B64" s="62" t="s">
        <v>620</v>
      </c>
      <c r="C64" s="58" t="str">
        <f>VLOOKUP($A64,db_emp!$A$7:$N$156,2,FALSE)</f>
        <v>Oncoclínicas</v>
      </c>
      <c r="D64" s="182" t="str">
        <f>VLOOKUP($A64,db_emp!$A$7:$N$157,D$5,FALSE)</f>
        <v>Diagnóstico e Terapia</v>
      </c>
      <c r="E64" s="77" t="str">
        <f t="shared" si="5"/>
        <v>ONCC</v>
      </c>
      <c r="F64" s="77" t="str">
        <f>VLOOKUP($A64,db_emp!$A$7:$N$156,F$5,FALSE)</f>
        <v>ONCC</v>
      </c>
      <c r="G64" s="83"/>
      <c r="H64" s="225"/>
      <c r="I64" s="78">
        <v>360934</v>
      </c>
      <c r="J64" s="78">
        <v>522456</v>
      </c>
      <c r="K64" s="78">
        <v>619070</v>
      </c>
      <c r="L64" s="78">
        <v>786424</v>
      </c>
      <c r="M64" s="78">
        <v>1348318</v>
      </c>
      <c r="N64" s="78">
        <v>2110275</v>
      </c>
      <c r="O64" s="78">
        <v>3393464</v>
      </c>
      <c r="P64" s="78">
        <v>6032410</v>
      </c>
      <c r="Q64" s="78">
        <v>8219779</v>
      </c>
      <c r="R64" s="80">
        <v>9181154</v>
      </c>
    </row>
    <row r="65" spans="1:18" ht="12.75" customHeight="1" x14ac:dyDescent="0.3">
      <c r="A65" s="77" t="s">
        <v>289</v>
      </c>
      <c r="B65" s="62" t="s">
        <v>620</v>
      </c>
      <c r="C65" s="58" t="str">
        <f>VLOOKUP($A65,db_emp!$A$7:$N$156,2,FALSE)</f>
        <v>Pague Menos</v>
      </c>
      <c r="D65" s="196" t="str">
        <f>VLOOKUP($A65,db_emp!$A$7:$N$157,D$5,FALSE)</f>
        <v>Farmácias e Drogarias</v>
      </c>
      <c r="E65" s="77" t="str">
        <f t="shared" si="5"/>
        <v>PGME</v>
      </c>
      <c r="F65" s="77" t="str">
        <f>VLOOKUP($A65,db_emp!$A$7:$N$156,F$5,FALSE)</f>
        <v>PGME</v>
      </c>
      <c r="G65" s="83"/>
      <c r="H65" s="225"/>
      <c r="I65" s="78">
        <v>2234853</v>
      </c>
      <c r="J65" s="78">
        <v>3022053</v>
      </c>
      <c r="K65" s="78">
        <v>2774325</v>
      </c>
      <c r="L65" s="78">
        <v>2915570</v>
      </c>
      <c r="M65" s="78">
        <v>3376885</v>
      </c>
      <c r="N65" s="78">
        <v>4807686</v>
      </c>
      <c r="O65" s="78">
        <v>5753778</v>
      </c>
      <c r="P65" s="78">
        <v>6573254</v>
      </c>
      <c r="Q65" s="78">
        <v>8597424</v>
      </c>
      <c r="R65" s="80">
        <v>8988598</v>
      </c>
    </row>
    <row r="66" spans="1:18" ht="12.75" customHeight="1" x14ac:dyDescent="0.3">
      <c r="A66" s="77" t="s">
        <v>293</v>
      </c>
      <c r="B66" s="62" t="s">
        <v>620</v>
      </c>
      <c r="C66" s="58" t="str">
        <f>VLOOKUP($A66,db_emp!$A$7:$N$156,2,FALSE)</f>
        <v>Porto Saúde</v>
      </c>
      <c r="D66" s="84" t="str">
        <f>VLOOKUP($A66,db_emp!$A$7:$N$157,D$5,FALSE)</f>
        <v>Planos e Seguros</v>
      </c>
      <c r="E66" s="77" t="str">
        <f t="shared" si="5"/>
        <v>POSA</v>
      </c>
      <c r="F66" s="77" t="str">
        <f>VLOOKUP($A66,db_emp!$A$7:$N$156,F$5,FALSE)</f>
        <v>POSA</v>
      </c>
      <c r="G66" s="83"/>
      <c r="H66" s="225"/>
      <c r="I66" s="78">
        <v>547142</v>
      </c>
      <c r="J66" s="78">
        <v>584272</v>
      </c>
      <c r="K66" s="78">
        <v>658745</v>
      </c>
      <c r="L66" s="78">
        <v>754876</v>
      </c>
      <c r="M66" s="78">
        <v>925895</v>
      </c>
      <c r="N66" s="78">
        <v>994248</v>
      </c>
      <c r="O66" s="78">
        <v>1125871</v>
      </c>
      <c r="P66" s="78">
        <v>1347809</v>
      </c>
      <c r="Q66" s="78">
        <v>1896439</v>
      </c>
      <c r="R66" s="80">
        <v>2465103</v>
      </c>
    </row>
    <row r="67" spans="1:18" ht="12.75" customHeight="1" x14ac:dyDescent="0.3">
      <c r="A67" s="77" t="s">
        <v>297</v>
      </c>
      <c r="B67" s="62" t="s">
        <v>620</v>
      </c>
      <c r="C67" s="58" t="str">
        <f>VLOOKUP($A67,db_emp!$A$7:$N$156,2,FALSE)</f>
        <v>Prati-Donaduzzi</v>
      </c>
      <c r="D67" s="76" t="str">
        <f>VLOOKUP($A67,db_emp!$A$7:$N$157,D$5,FALSE)</f>
        <v>Ind. Farmacêutica</v>
      </c>
      <c r="E67" s="77" t="str">
        <f t="shared" si="5"/>
        <v>PRAT</v>
      </c>
      <c r="F67" s="77" t="str">
        <f>VLOOKUP($A67,db_emp!$A$7:$N$156,F$5,FALSE)</f>
        <v>PRAT</v>
      </c>
      <c r="G67" s="83"/>
      <c r="H67" s="225"/>
      <c r="I67" s="78" t="s">
        <v>25</v>
      </c>
      <c r="J67" s="78" t="s">
        <v>25</v>
      </c>
      <c r="K67" s="78">
        <v>645422</v>
      </c>
      <c r="L67" s="78">
        <v>728518</v>
      </c>
      <c r="M67" s="78">
        <v>802497</v>
      </c>
      <c r="N67" s="78">
        <v>978605</v>
      </c>
      <c r="O67" s="78">
        <v>1162957</v>
      </c>
      <c r="P67" s="78">
        <v>1417681</v>
      </c>
      <c r="Q67" s="78">
        <v>1616001</v>
      </c>
      <c r="R67" s="78">
        <v>1955698</v>
      </c>
    </row>
    <row r="68" spans="1:18" ht="12.75" customHeight="1" x14ac:dyDescent="0.3">
      <c r="A68" s="77" t="s">
        <v>301</v>
      </c>
      <c r="B68" s="62" t="s">
        <v>620</v>
      </c>
      <c r="C68" s="58" t="str">
        <f>VLOOKUP($A68,db_emp!$A$7:$N$156,2,FALSE)</f>
        <v>PreventSenior</v>
      </c>
      <c r="D68" s="84" t="str">
        <f>VLOOKUP($A68,db_emp!$A$7:$N$157,D$5,FALSE)</f>
        <v>Planos e Seguros</v>
      </c>
      <c r="E68" s="77" t="str">
        <f t="shared" si="5"/>
        <v>PREV</v>
      </c>
      <c r="F68" s="77" t="str">
        <f>VLOOKUP($A68,db_emp!$A$7:$N$156,F$5,FALSE)</f>
        <v>PREV</v>
      </c>
      <c r="G68" s="83"/>
      <c r="H68" s="225"/>
      <c r="I68" s="78">
        <v>352569</v>
      </c>
      <c r="J68" s="78">
        <v>576960</v>
      </c>
      <c r="K68" s="59">
        <v>731868</v>
      </c>
      <c r="L68" s="78">
        <v>853028</v>
      </c>
      <c r="M68" s="78">
        <v>1165000</v>
      </c>
      <c r="N68" s="78">
        <v>1564805</v>
      </c>
      <c r="O68" s="59">
        <v>2044679</v>
      </c>
      <c r="P68" s="78">
        <v>2469575</v>
      </c>
      <c r="Q68" s="59">
        <v>4514423</v>
      </c>
      <c r="R68" s="80">
        <v>4553755</v>
      </c>
    </row>
    <row r="69" spans="1:18" ht="12.75" customHeight="1" x14ac:dyDescent="0.3">
      <c r="A69" s="77" t="s">
        <v>307</v>
      </c>
      <c r="B69" s="62" t="s">
        <v>620</v>
      </c>
      <c r="C69" s="58" t="str">
        <f>VLOOKUP($A69,db_emp!$A$7:$N$156,2,FALSE)</f>
        <v>Profarma</v>
      </c>
      <c r="D69" s="86" t="str">
        <f>VLOOKUP($A69,db_emp!$A$7:$N$157,D$5,FALSE)</f>
        <v>Distribuição</v>
      </c>
      <c r="E69" s="77" t="str">
        <f t="shared" si="5"/>
        <v>PROF</v>
      </c>
      <c r="F69" s="77" t="str">
        <f>VLOOKUP($A69,db_emp!$A$7:$N$156,F$5,FALSE)</f>
        <v>PROF</v>
      </c>
      <c r="G69" s="83"/>
      <c r="H69" s="225"/>
      <c r="I69" s="78">
        <v>1646312</v>
      </c>
      <c r="J69" s="78">
        <v>1842905</v>
      </c>
      <c r="K69" s="78">
        <v>2020533</v>
      </c>
      <c r="L69" s="78">
        <v>1991530</v>
      </c>
      <c r="M69" s="78">
        <v>2477948</v>
      </c>
      <c r="N69" s="78">
        <v>2667450</v>
      </c>
      <c r="O69" s="78">
        <v>2894733</v>
      </c>
      <c r="P69" s="78">
        <v>3188849</v>
      </c>
      <c r="Q69" s="78">
        <v>3628401</v>
      </c>
      <c r="R69" s="80">
        <v>4215273</v>
      </c>
    </row>
    <row r="70" spans="1:18" ht="12.75" customHeight="1" x14ac:dyDescent="0.3">
      <c r="A70" s="77" t="s">
        <v>313</v>
      </c>
      <c r="B70" s="62" t="s">
        <v>620</v>
      </c>
      <c r="C70" s="58" t="str">
        <f>VLOOKUP($A70,db_emp!$A$7:$N$156,2,FALSE)</f>
        <v>Profarma Specialty</v>
      </c>
      <c r="D70" s="86" t="str">
        <f>VLOOKUP($A70,db_emp!$A$7:$N$157,D$5,FALSE)</f>
        <v>Distribuição</v>
      </c>
      <c r="E70" s="77" t="str">
        <f t="shared" si="5"/>
        <v>PSPE</v>
      </c>
      <c r="F70" s="77" t="str">
        <f>VLOOKUP($A70,db_emp!$A$7:$N$156,F$5,FALSE)</f>
        <v>VIVE</v>
      </c>
      <c r="G70" s="83"/>
      <c r="H70" s="225"/>
      <c r="I70" s="78" t="s">
        <v>25</v>
      </c>
      <c r="J70" s="78" t="s">
        <v>25</v>
      </c>
      <c r="K70" s="78" t="s">
        <v>25</v>
      </c>
      <c r="L70" s="78">
        <v>400576</v>
      </c>
      <c r="M70" s="78">
        <v>472537</v>
      </c>
      <c r="N70" s="78">
        <v>417877</v>
      </c>
      <c r="O70" s="78">
        <v>504747</v>
      </c>
      <c r="P70" s="78">
        <v>580191</v>
      </c>
      <c r="Q70" s="78">
        <v>555505</v>
      </c>
      <c r="R70" s="78" t="s">
        <v>25</v>
      </c>
    </row>
    <row r="71" spans="1:18" ht="12.75" customHeight="1" x14ac:dyDescent="0.3">
      <c r="A71" s="77" t="s">
        <v>317</v>
      </c>
      <c r="B71" s="62" t="s">
        <v>620</v>
      </c>
      <c r="C71" s="58" t="str">
        <f>VLOOKUP($A71,db_emp!$A$7:$N$156,2,FALSE)</f>
        <v>Qualicorp</v>
      </c>
      <c r="D71" s="84" t="str">
        <f>VLOOKUP($A71,db_emp!$A$7:$N$157,D$5,FALSE)</f>
        <v>Planos e Seguros</v>
      </c>
      <c r="E71" s="77" t="str">
        <f t="shared" si="5"/>
        <v>QUAL</v>
      </c>
      <c r="F71" s="77" t="str">
        <f>VLOOKUP($A71,db_emp!$A$7:$N$156,F$5,FALSE)</f>
        <v>QUAL</v>
      </c>
      <c r="G71" s="83"/>
      <c r="H71" s="225"/>
      <c r="I71" s="206">
        <v>3787756</v>
      </c>
      <c r="J71" s="206">
        <v>3434432</v>
      </c>
      <c r="K71" s="206">
        <v>3589787</v>
      </c>
      <c r="L71" s="206">
        <v>3531358</v>
      </c>
      <c r="M71" s="206">
        <v>3550686</v>
      </c>
      <c r="N71" s="206">
        <v>3357387</v>
      </c>
      <c r="O71" s="206">
        <v>4406978</v>
      </c>
      <c r="P71" s="206">
        <v>4403581</v>
      </c>
      <c r="Q71" s="206">
        <v>4512028</v>
      </c>
      <c r="R71" s="80">
        <v>4509325</v>
      </c>
    </row>
    <row r="72" spans="1:18" ht="12.75" customHeight="1" x14ac:dyDescent="0.3">
      <c r="A72" s="77" t="s">
        <v>321</v>
      </c>
      <c r="B72" s="62" t="s">
        <v>620</v>
      </c>
      <c r="C72" s="58" t="str">
        <f>VLOOKUP($A72,db_emp!$A$7:$N$156,2,FALSE)</f>
        <v>Raia Drogasil</v>
      </c>
      <c r="D72" s="196" t="str">
        <f>VLOOKUP($A72,db_emp!$A$7:$N$157,D$5,FALSE)</f>
        <v>Farmácias e Drogarias</v>
      </c>
      <c r="E72" s="77" t="str">
        <f t="shared" ref="E72:E103" si="6">A72</f>
        <v>RAIA</v>
      </c>
      <c r="F72" s="77" t="str">
        <f>VLOOKUP($A72,db_emp!$A$7:$N$156,F$5,FALSE)</f>
        <v>RAIA</v>
      </c>
      <c r="G72" s="83"/>
      <c r="H72" s="225"/>
      <c r="I72" s="78">
        <v>4049289</v>
      </c>
      <c r="J72" s="59">
        <v>4699201</v>
      </c>
      <c r="K72" s="59">
        <v>5659303</v>
      </c>
      <c r="L72" s="59">
        <v>6464249</v>
      </c>
      <c r="M72" s="59">
        <v>7352005</v>
      </c>
      <c r="N72" s="59">
        <v>12248255</v>
      </c>
      <c r="O72" s="59">
        <v>13828088</v>
      </c>
      <c r="P72" s="59">
        <v>14775506</v>
      </c>
      <c r="Q72" s="59">
        <v>17185306</v>
      </c>
      <c r="R72" s="80">
        <v>20094412</v>
      </c>
    </row>
    <row r="73" spans="1:18" ht="12.75" customHeight="1" x14ac:dyDescent="0.3">
      <c r="A73" s="77" t="s">
        <v>325</v>
      </c>
      <c r="B73" s="62" t="s">
        <v>620</v>
      </c>
      <c r="C73" s="58" t="str">
        <f>VLOOKUP($A73,db_emp!$A$7:$N$156,2,FALSE)</f>
        <v>Rede D'Or</v>
      </c>
      <c r="D73" s="180" t="str">
        <f>VLOOKUP($A73,db_emp!$A$7:$N$157,D$5,FALSE)</f>
        <v>Redes Hospitalares</v>
      </c>
      <c r="E73" s="77" t="str">
        <f t="shared" si="6"/>
        <v>RDOR</v>
      </c>
      <c r="F73" s="77" t="str">
        <f>VLOOKUP($A73,db_emp!$A$7:$N$156,F$5,FALSE)</f>
        <v>RDOR</v>
      </c>
      <c r="G73" s="83"/>
      <c r="H73" s="225"/>
      <c r="I73" s="78">
        <v>6297697</v>
      </c>
      <c r="J73" s="78">
        <v>10168953</v>
      </c>
      <c r="K73" s="78">
        <v>12297832</v>
      </c>
      <c r="L73" s="78">
        <v>14712578</v>
      </c>
      <c r="M73" s="78">
        <v>19028904</v>
      </c>
      <c r="N73" s="78">
        <v>26599665</v>
      </c>
      <c r="O73" s="78">
        <v>45657044</v>
      </c>
      <c r="P73" s="59">
        <v>51970614</v>
      </c>
      <c r="Q73" s="59">
        <v>86678327</v>
      </c>
      <c r="R73" s="80">
        <v>90342356</v>
      </c>
    </row>
    <row r="74" spans="1:18" ht="12.75" customHeight="1" x14ac:dyDescent="0.3">
      <c r="A74" s="77" t="s">
        <v>333</v>
      </c>
      <c r="B74" s="62" t="s">
        <v>620</v>
      </c>
      <c r="C74" s="58" t="str">
        <f>VLOOKUP($A74,db_emp!$A$7:$N$156,2,FALSE)</f>
        <v>Roche</v>
      </c>
      <c r="D74" s="76" t="str">
        <f>VLOOKUP($A74,db_emp!$A$7:$N$157,D$5,FALSE)</f>
        <v>Ind. Farmacêutica</v>
      </c>
      <c r="E74" s="77" t="str">
        <f t="shared" si="6"/>
        <v>ROCH</v>
      </c>
      <c r="F74" s="77" t="str">
        <f>VLOOKUP($A74,db_emp!$A$7:$N$156,F$5,FALSE)</f>
        <v>ROCH</v>
      </c>
      <c r="G74" s="83"/>
      <c r="H74" s="225"/>
      <c r="I74" s="78">
        <v>1676143</v>
      </c>
      <c r="J74" s="78">
        <v>1947072</v>
      </c>
      <c r="K74" s="78">
        <v>2127272</v>
      </c>
      <c r="L74" s="78">
        <v>2451518</v>
      </c>
      <c r="M74" s="78">
        <v>2761334</v>
      </c>
      <c r="N74" s="78">
        <v>2652160</v>
      </c>
      <c r="O74" s="78">
        <v>2702340</v>
      </c>
      <c r="P74" s="78">
        <v>2606858</v>
      </c>
      <c r="Q74" s="78">
        <v>2631366</v>
      </c>
      <c r="R74" s="80">
        <v>2957024</v>
      </c>
    </row>
    <row r="75" spans="1:18" ht="12.75" customHeight="1" x14ac:dyDescent="0.3">
      <c r="A75" s="77" t="s">
        <v>337</v>
      </c>
      <c r="B75" s="62" t="s">
        <v>620</v>
      </c>
      <c r="C75" s="58" t="str">
        <f>VLOOKUP($A75,db_emp!$A$7:$N$156,2,FALSE)</f>
        <v>Rede Sarah (Associação das Pioneiras Sociais)</v>
      </c>
      <c r="D75" s="180" t="str">
        <f>VLOOKUP($A75,db_emp!$A$7:$N$157,D$5,FALSE)</f>
        <v>Redes Hospitalares</v>
      </c>
      <c r="E75" s="77" t="str">
        <f t="shared" si="6"/>
        <v>RSAR</v>
      </c>
      <c r="F75" s="77" t="str">
        <f>VLOOKUP($A75,db_emp!$A$7:$N$156,F$5,FALSE)</f>
        <v>RSAR</v>
      </c>
      <c r="G75" s="83"/>
      <c r="H75" s="225"/>
      <c r="I75" s="78">
        <v>996654</v>
      </c>
      <c r="J75" s="78" t="s">
        <v>25</v>
      </c>
      <c r="K75" s="78">
        <v>1211738</v>
      </c>
      <c r="L75" s="78">
        <v>1313720</v>
      </c>
      <c r="M75" s="78">
        <v>1459218</v>
      </c>
      <c r="N75" s="78">
        <v>1683128</v>
      </c>
      <c r="O75" s="78">
        <v>1729598</v>
      </c>
      <c r="P75" s="78">
        <v>1833252</v>
      </c>
      <c r="Q75" s="78">
        <v>1985015</v>
      </c>
      <c r="R75" s="80">
        <v>2177924</v>
      </c>
    </row>
    <row r="76" spans="1:18" ht="12.75" customHeight="1" x14ac:dyDescent="0.3">
      <c r="A76" s="77" t="s">
        <v>341</v>
      </c>
      <c r="B76" s="62" t="s">
        <v>620</v>
      </c>
      <c r="C76" s="58" t="str">
        <f>VLOOKUP($A76,db_emp!$A$7:$N$156,2,FALSE)</f>
        <v>Sabin</v>
      </c>
      <c r="D76" s="182" t="str">
        <f>VLOOKUP($A76,db_emp!$A$7:$N$157,D$5,FALSE)</f>
        <v>Diagnóstico e Terapia</v>
      </c>
      <c r="E76" s="77" t="str">
        <f t="shared" si="6"/>
        <v>SABI</v>
      </c>
      <c r="F76" s="77" t="str">
        <f>VLOOKUP($A76,db_emp!$A$7:$N$156,F$5,FALSE)</f>
        <v>SABI</v>
      </c>
      <c r="G76" s="83"/>
      <c r="H76" s="225"/>
      <c r="I76" s="78" t="s">
        <v>25</v>
      </c>
      <c r="J76" s="78" t="s">
        <v>25</v>
      </c>
      <c r="K76" s="78" t="s">
        <v>25</v>
      </c>
      <c r="L76" s="78" t="s">
        <v>25</v>
      </c>
      <c r="M76" s="78">
        <v>549582</v>
      </c>
      <c r="N76" s="59">
        <v>959301</v>
      </c>
      <c r="O76" s="78">
        <v>1067837</v>
      </c>
      <c r="P76" s="78">
        <v>1146345</v>
      </c>
      <c r="Q76" s="78">
        <v>1259436</v>
      </c>
      <c r="R76" s="80">
        <v>1215429</v>
      </c>
    </row>
    <row r="77" spans="1:18" ht="12.75" customHeight="1" x14ac:dyDescent="0.3">
      <c r="A77" s="77" t="s">
        <v>351</v>
      </c>
      <c r="B77" s="62" t="s">
        <v>620</v>
      </c>
      <c r="C77" s="58" t="str">
        <f>VLOOKUP($A77,db_emp!$A$7:$N$156,2,FALSE)</f>
        <v>Sanofi Medley</v>
      </c>
      <c r="D77" s="76" t="str">
        <f>VLOOKUP($A77,db_emp!$A$7:$N$157,D$5,FALSE)</f>
        <v>Ind. Farmacêutica</v>
      </c>
      <c r="E77" s="77" t="str">
        <f t="shared" si="6"/>
        <v>SANO</v>
      </c>
      <c r="F77" s="77" t="str">
        <f>VLOOKUP($A77,db_emp!$A$7:$N$156,F$5,FALSE)</f>
        <v>SANO</v>
      </c>
      <c r="G77" s="83"/>
      <c r="H77" s="225"/>
      <c r="I77" s="78" t="s">
        <v>25</v>
      </c>
      <c r="J77" s="78" t="s">
        <v>25</v>
      </c>
      <c r="K77" s="78" t="s">
        <v>25</v>
      </c>
      <c r="L77" s="78" t="s">
        <v>25</v>
      </c>
      <c r="M77" s="78">
        <v>5207254</v>
      </c>
      <c r="N77" s="78">
        <v>5313293</v>
      </c>
      <c r="O77" s="78">
        <v>4734895</v>
      </c>
      <c r="P77" s="78">
        <v>5102046</v>
      </c>
      <c r="Q77" s="78">
        <v>5148188</v>
      </c>
      <c r="R77" s="78">
        <v>4626924</v>
      </c>
    </row>
    <row r="78" spans="1:18" ht="12.75" customHeight="1" x14ac:dyDescent="0.3">
      <c r="A78" s="77" t="s">
        <v>357</v>
      </c>
      <c r="B78" s="62" t="s">
        <v>620</v>
      </c>
      <c r="C78" s="58" t="str">
        <f>VLOOKUP($A78,db_emp!$A$7:$N$156,2,FALSE)</f>
        <v>Sanofi Aventis</v>
      </c>
      <c r="D78" s="76" t="str">
        <f>VLOOKUP($A78,db_emp!$A$7:$N$157,D$5,FALSE)</f>
        <v>Ind. Farmacêutica</v>
      </c>
      <c r="E78" s="77" t="str">
        <f t="shared" si="6"/>
        <v>SAVE</v>
      </c>
      <c r="F78" s="77" t="str">
        <f>VLOOKUP($A78,db_emp!$A$7:$N$156,F$5,FALSE)</f>
        <v>SANO</v>
      </c>
      <c r="G78" s="83"/>
      <c r="H78" s="225"/>
      <c r="I78" s="78">
        <v>3500919</v>
      </c>
      <c r="J78" s="78">
        <v>3757001</v>
      </c>
      <c r="K78" s="78">
        <v>2588594</v>
      </c>
      <c r="L78" s="78">
        <v>2429326</v>
      </c>
      <c r="M78" s="78" t="s">
        <v>25</v>
      </c>
      <c r="N78" s="78" t="s">
        <v>25</v>
      </c>
      <c r="O78" s="78" t="s">
        <v>25</v>
      </c>
      <c r="P78" s="78" t="s">
        <v>25</v>
      </c>
      <c r="Q78" s="78" t="s">
        <v>25</v>
      </c>
      <c r="R78" s="78" t="s">
        <v>25</v>
      </c>
    </row>
    <row r="79" spans="1:18" ht="12.75" customHeight="1" x14ac:dyDescent="0.3">
      <c r="A79" s="77" t="s">
        <v>365</v>
      </c>
      <c r="B79" s="62" t="s">
        <v>620</v>
      </c>
      <c r="C79" s="58" t="str">
        <f>VLOOKUP($A79,db_emp!$A$7:$N$156,2,FALSE)</f>
        <v>Sociedade Beneficente São Camilo (Hospital São Camilo)</v>
      </c>
      <c r="D79" s="180" t="str">
        <f>VLOOKUP($A79,db_emp!$A$7:$N$157,D$5,FALSE)</f>
        <v>Redes Hospitalares</v>
      </c>
      <c r="E79" s="77" t="str">
        <f t="shared" si="6"/>
        <v>SBSC</v>
      </c>
      <c r="F79" s="77" t="str">
        <f>VLOOKUP($A79,db_emp!$A$7:$N$156,F$5,FALSE)</f>
        <v>SBSC</v>
      </c>
      <c r="G79" s="83"/>
      <c r="H79" s="225"/>
      <c r="I79" s="78" t="s">
        <v>25</v>
      </c>
      <c r="J79" s="78" t="s">
        <v>25</v>
      </c>
      <c r="K79" s="78" t="s">
        <v>25</v>
      </c>
      <c r="L79" s="78" t="s">
        <v>25</v>
      </c>
      <c r="M79" s="78" t="s">
        <v>25</v>
      </c>
      <c r="N79" s="78" t="s">
        <v>25</v>
      </c>
      <c r="O79" s="79">
        <v>3030447</v>
      </c>
      <c r="P79" s="79">
        <v>3263603</v>
      </c>
      <c r="Q79" s="201">
        <v>3251059</v>
      </c>
      <c r="R79" s="201">
        <v>3336008</v>
      </c>
    </row>
    <row r="80" spans="1:18" ht="12.75" customHeight="1" x14ac:dyDescent="0.3">
      <c r="A80" s="77" t="s">
        <v>369</v>
      </c>
      <c r="B80" s="62" t="s">
        <v>620</v>
      </c>
      <c r="C80" s="58" t="str">
        <f>VLOOKUP($A80,db_emp!$A$7:$N$156,2,FALSE)</f>
        <v>Santa Casa de Porto Alegre</v>
      </c>
      <c r="D80" s="180" t="str">
        <f>VLOOKUP($A80,db_emp!$A$7:$N$157,D$5,FALSE)</f>
        <v>Redes Hospitalares</v>
      </c>
      <c r="E80" s="77" t="str">
        <f t="shared" si="6"/>
        <v>SCPA</v>
      </c>
      <c r="F80" s="77" t="str">
        <f>VLOOKUP($A80,db_emp!$A$7:$N$156,F$5,FALSE)</f>
        <v>SCPA</v>
      </c>
      <c r="G80" s="83"/>
      <c r="H80" s="225"/>
      <c r="I80" s="78">
        <v>700738</v>
      </c>
      <c r="J80" s="78">
        <v>687509</v>
      </c>
      <c r="K80" s="78">
        <v>708553</v>
      </c>
      <c r="L80" s="78">
        <v>744796</v>
      </c>
      <c r="M80" s="78">
        <v>901033</v>
      </c>
      <c r="N80" s="78">
        <v>1027678</v>
      </c>
      <c r="O80" s="78">
        <v>1172060</v>
      </c>
      <c r="P80" s="78">
        <v>1357631</v>
      </c>
      <c r="Q80" s="80">
        <v>1601965</v>
      </c>
      <c r="R80" s="80">
        <v>1908748</v>
      </c>
    </row>
    <row r="81" spans="1:18" ht="12.75" customHeight="1" x14ac:dyDescent="0.3">
      <c r="A81" s="77" t="s">
        <v>373</v>
      </c>
      <c r="B81" s="62" t="s">
        <v>620</v>
      </c>
      <c r="C81" s="58" t="str">
        <f>VLOOKUP($A81,db_emp!$A$7:$N$156,2,FALSE)</f>
        <v>Seconci</v>
      </c>
      <c r="D81" s="85" t="str">
        <f>VLOOKUP($A81,db_emp!$A$7:$N$157,D$5,FALSE)</f>
        <v>Gestão como OS</v>
      </c>
      <c r="E81" s="77" t="str">
        <f t="shared" si="6"/>
        <v>SECO</v>
      </c>
      <c r="F81" s="77" t="str">
        <f>VLOOKUP($A81,db_emp!$A$7:$N$156,F$5,FALSE)</f>
        <v>SECO</v>
      </c>
      <c r="G81" s="83"/>
      <c r="H81" s="225"/>
      <c r="I81" s="59">
        <v>136567</v>
      </c>
      <c r="J81" s="59">
        <v>145710</v>
      </c>
      <c r="K81" s="59">
        <v>188044</v>
      </c>
      <c r="L81" s="78">
        <v>211748</v>
      </c>
      <c r="M81" s="59">
        <v>213890</v>
      </c>
      <c r="N81" s="78">
        <v>191835</v>
      </c>
      <c r="O81" s="78">
        <v>284010</v>
      </c>
      <c r="P81" s="78">
        <v>272721</v>
      </c>
      <c r="Q81" s="80">
        <v>340891</v>
      </c>
      <c r="R81" s="80">
        <v>371114</v>
      </c>
    </row>
    <row r="82" spans="1:18" ht="12.75" customHeight="1" x14ac:dyDescent="0.3">
      <c r="A82" s="77" t="s">
        <v>377</v>
      </c>
      <c r="B82" s="62" t="s">
        <v>620</v>
      </c>
      <c r="C82" s="58" t="str">
        <f>VLOOKUP($A82,db_emp!$A$7:$N$156,2,FALSE)</f>
        <v>Hospital Sírio Libanês</v>
      </c>
      <c r="D82" s="180" t="str">
        <f>VLOOKUP($A82,db_emp!$A$7:$N$157,D$5,FALSE)</f>
        <v>Redes Hospitalares</v>
      </c>
      <c r="E82" s="77" t="str">
        <f t="shared" si="6"/>
        <v>SILI</v>
      </c>
      <c r="F82" s="77" t="str">
        <f>VLOOKUP($A82,db_emp!$A$7:$N$156,F$5,FALSE)</f>
        <v>SILI</v>
      </c>
      <c r="G82" s="83"/>
      <c r="H82" s="225"/>
      <c r="I82" s="78">
        <v>1837744</v>
      </c>
      <c r="J82" s="78" t="s">
        <v>25</v>
      </c>
      <c r="K82" s="78" t="s">
        <v>25</v>
      </c>
      <c r="L82" s="78" t="s">
        <v>25</v>
      </c>
      <c r="M82" s="78" t="s">
        <v>25</v>
      </c>
      <c r="N82" s="78">
        <v>2757337</v>
      </c>
      <c r="O82" s="78">
        <v>2869159</v>
      </c>
      <c r="P82" s="78">
        <v>2847185</v>
      </c>
      <c r="Q82" s="80">
        <v>3147202</v>
      </c>
      <c r="R82" s="80">
        <v>3487478</v>
      </c>
    </row>
    <row r="83" spans="1:18" ht="12.75" customHeight="1" x14ac:dyDescent="0.3">
      <c r="A83" s="77" t="s">
        <v>381</v>
      </c>
      <c r="B83" s="62" t="s">
        <v>620</v>
      </c>
      <c r="C83" s="58" t="str">
        <f>VLOOKUP($A83,db_emp!$A$7:$N$156,2,FALSE)</f>
        <v>Solfarma</v>
      </c>
      <c r="D83" s="86" t="str">
        <f>VLOOKUP($A83,db_emp!$A$7:$N$157,D$5,FALSE)</f>
        <v>Distribuição</v>
      </c>
      <c r="E83" s="77" t="str">
        <f t="shared" si="6"/>
        <v>SOLF</v>
      </c>
      <c r="F83" s="77" t="str">
        <f>VLOOKUP($A83,db_emp!$A$7:$N$156,F$5,FALSE)</f>
        <v>SOLF</v>
      </c>
      <c r="G83" s="83"/>
      <c r="H83" s="225"/>
      <c r="I83" s="78" t="s">
        <v>25</v>
      </c>
      <c r="J83" s="78" t="s">
        <v>25</v>
      </c>
      <c r="K83" s="78" t="s">
        <v>25</v>
      </c>
      <c r="L83" s="78">
        <v>217657</v>
      </c>
      <c r="M83" s="78">
        <v>229455</v>
      </c>
      <c r="N83" s="78">
        <v>242382</v>
      </c>
      <c r="O83" s="78">
        <v>244095</v>
      </c>
      <c r="P83" s="78">
        <v>320688</v>
      </c>
      <c r="Q83" s="78">
        <v>456081</v>
      </c>
      <c r="R83" s="201">
        <v>579367</v>
      </c>
    </row>
    <row r="84" spans="1:18" ht="12.75" customHeight="1" x14ac:dyDescent="0.3">
      <c r="A84" s="77" t="s">
        <v>385</v>
      </c>
      <c r="B84" s="62" t="s">
        <v>620</v>
      </c>
      <c r="C84" s="58" t="str">
        <f>VLOOKUP($A84,db_emp!$A$7:$N$156,2,FALSE)</f>
        <v>SPDM Hospital São Paulo</v>
      </c>
      <c r="D84" s="85" t="str">
        <f>VLOOKUP($A84,db_emp!$A$7:$N$157,D$5,FALSE)</f>
        <v>Gestão como OS</v>
      </c>
      <c r="E84" s="77" t="str">
        <f t="shared" si="6"/>
        <v>SPDM</v>
      </c>
      <c r="F84" s="77" t="str">
        <f>VLOOKUP($A84,db_emp!$A$7:$N$156,F$5,FALSE)</f>
        <v>SPDM</v>
      </c>
      <c r="G84" s="83"/>
      <c r="H84" s="225"/>
      <c r="I84" s="78">
        <v>4762759</v>
      </c>
      <c r="J84" s="59">
        <v>6580563</v>
      </c>
      <c r="K84" s="78">
        <v>9816996</v>
      </c>
      <c r="L84" s="78">
        <v>9327462</v>
      </c>
      <c r="M84" s="78">
        <v>8107178</v>
      </c>
      <c r="N84" s="78">
        <v>9486318</v>
      </c>
      <c r="O84" s="59">
        <v>8596281</v>
      </c>
      <c r="P84" s="78">
        <v>13625562</v>
      </c>
      <c r="Q84" s="78">
        <v>14503626</v>
      </c>
      <c r="R84" s="80">
        <v>13492361</v>
      </c>
    </row>
    <row r="85" spans="1:18" ht="12.75" customHeight="1" x14ac:dyDescent="0.3">
      <c r="A85" s="77" t="s">
        <v>329</v>
      </c>
      <c r="B85" s="62" t="s">
        <v>620</v>
      </c>
      <c r="C85" s="58" t="str">
        <f>VLOOKUP($A85,db_emp!$A$7:$N$156,2,FALSE)</f>
        <v>SulAmérica</v>
      </c>
      <c r="D85" s="84" t="str">
        <f>VLOOKUP($A85,db_emp!$A$7:$N$157,D$5,FALSE)</f>
        <v>Planos e Seguros</v>
      </c>
      <c r="E85" s="77" t="str">
        <f t="shared" si="6"/>
        <v>SULA</v>
      </c>
      <c r="F85" s="77" t="str">
        <f>VLOOKUP($A85,db_emp!$A$7:$N$156,F$5,FALSE)</f>
        <v>RDOR</v>
      </c>
      <c r="G85" s="83"/>
      <c r="H85" s="225"/>
      <c r="I85" s="59">
        <v>18510274</v>
      </c>
      <c r="J85" s="59">
        <v>20042735</v>
      </c>
      <c r="K85" s="59">
        <v>21808563</v>
      </c>
      <c r="L85" s="59">
        <v>23449518</v>
      </c>
      <c r="M85" s="59">
        <v>25703769</v>
      </c>
      <c r="N85" s="59">
        <v>28412451</v>
      </c>
      <c r="O85" s="59">
        <v>27869121</v>
      </c>
      <c r="P85" s="59">
        <v>29064884</v>
      </c>
      <c r="Q85" s="78" t="s">
        <v>25</v>
      </c>
      <c r="R85" s="78" t="s">
        <v>25</v>
      </c>
    </row>
    <row r="86" spans="1:18" ht="12.75" customHeight="1" x14ac:dyDescent="0.3">
      <c r="A86" s="77" t="s">
        <v>389</v>
      </c>
      <c r="B86" s="62" t="s">
        <v>620</v>
      </c>
      <c r="C86" s="58" t="str">
        <f>VLOOKUP($A86,db_emp!$A$7:$N$156,2,FALSE)</f>
        <v>Teuto</v>
      </c>
      <c r="D86" s="76" t="str">
        <f>VLOOKUP($A86,db_emp!$A$7:$N$157,D$5,FALSE)</f>
        <v>Ind. Farmacêutica</v>
      </c>
      <c r="E86" s="77" t="str">
        <f t="shared" si="6"/>
        <v>TEUT</v>
      </c>
      <c r="F86" s="77" t="str">
        <f>VLOOKUP($A86,db_emp!$A$7:$N$156,F$5,FALSE)</f>
        <v>TEUT</v>
      </c>
      <c r="G86" s="83"/>
      <c r="H86" s="225"/>
      <c r="I86" s="78">
        <v>789462</v>
      </c>
      <c r="J86" s="78">
        <v>976873</v>
      </c>
      <c r="K86" s="78" t="s">
        <v>25</v>
      </c>
      <c r="L86" s="78">
        <v>1035337</v>
      </c>
      <c r="M86" s="78">
        <v>1033689</v>
      </c>
      <c r="N86" s="78">
        <v>1121277</v>
      </c>
      <c r="O86" s="78">
        <v>1244685</v>
      </c>
      <c r="P86" s="78">
        <v>1353262</v>
      </c>
      <c r="Q86" s="78">
        <v>1425247</v>
      </c>
      <c r="R86" s="80">
        <v>1707541</v>
      </c>
    </row>
    <row r="87" spans="1:18" ht="12.75" customHeight="1" x14ac:dyDescent="0.3">
      <c r="A87" s="77" t="s">
        <v>393</v>
      </c>
      <c r="B87" s="62" t="s">
        <v>620</v>
      </c>
      <c r="C87" s="58" t="str">
        <f>VLOOKUP($A87,db_emp!$A$7:$N$156,2,FALSE)</f>
        <v>Unimed Belém</v>
      </c>
      <c r="D87" s="84" t="str">
        <f>VLOOKUP($A87,db_emp!$A$7:$N$157,D$5,FALSE)</f>
        <v>Planos e Seguros</v>
      </c>
      <c r="E87" s="77" t="str">
        <f t="shared" si="6"/>
        <v>UMBE</v>
      </c>
      <c r="F87" s="77" t="str">
        <f>VLOOKUP($A87,db_emp!$A$7:$N$156,F$5,FALSE)</f>
        <v>UMBE</v>
      </c>
      <c r="G87" s="83"/>
      <c r="H87" s="225"/>
      <c r="I87" s="59">
        <v>201914</v>
      </c>
      <c r="J87" s="78">
        <v>249340</v>
      </c>
      <c r="K87" s="78">
        <v>382010</v>
      </c>
      <c r="L87" s="78">
        <v>459281</v>
      </c>
      <c r="M87" s="78">
        <v>520868</v>
      </c>
      <c r="N87" s="78">
        <v>545174</v>
      </c>
      <c r="O87" s="78">
        <v>717827</v>
      </c>
      <c r="P87" s="78">
        <v>743451</v>
      </c>
      <c r="Q87" s="78">
        <v>727937</v>
      </c>
      <c r="R87" s="80">
        <v>742835</v>
      </c>
    </row>
    <row r="88" spans="1:18" ht="12.75" customHeight="1" x14ac:dyDescent="0.3">
      <c r="A88" s="77" t="s">
        <v>397</v>
      </c>
      <c r="B88" s="62" t="s">
        <v>620</v>
      </c>
      <c r="C88" s="58" t="str">
        <f>VLOOKUP($A88,db_emp!$A$7:$N$156,2,FALSE)</f>
        <v>Unimed BH</v>
      </c>
      <c r="D88" s="84" t="str">
        <f>VLOOKUP($A88,db_emp!$A$7:$N$157,D$5,FALSE)</f>
        <v>Planos e Seguros</v>
      </c>
      <c r="E88" s="77" t="str">
        <f t="shared" si="6"/>
        <v>UMBH</v>
      </c>
      <c r="F88" s="77" t="str">
        <f>VLOOKUP($A88,db_emp!$A$7:$N$156,F$5,FALSE)</f>
        <v>UMBH</v>
      </c>
      <c r="G88" s="83"/>
      <c r="H88" s="225"/>
      <c r="I88" s="78">
        <v>1753943</v>
      </c>
      <c r="J88" s="78">
        <v>1916040</v>
      </c>
      <c r="K88" s="78">
        <v>2246798</v>
      </c>
      <c r="L88" s="78">
        <v>2823535</v>
      </c>
      <c r="M88" s="78">
        <v>3177652</v>
      </c>
      <c r="N88" s="78">
        <v>3634983</v>
      </c>
      <c r="O88" s="78">
        <v>4202489</v>
      </c>
      <c r="P88" s="78">
        <v>4659148</v>
      </c>
      <c r="Q88" s="78">
        <v>4808935</v>
      </c>
      <c r="R88" s="80">
        <v>5156794</v>
      </c>
    </row>
    <row r="89" spans="1:18" ht="12.75" customHeight="1" x14ac:dyDescent="0.3">
      <c r="A89" s="77" t="s">
        <v>401</v>
      </c>
      <c r="B89" s="62" t="s">
        <v>620</v>
      </c>
      <c r="C89" s="58" t="str">
        <f>VLOOKUP($A89,db_emp!$A$7:$N$156,2,FALSE)</f>
        <v>Unimed Central Nacional</v>
      </c>
      <c r="D89" s="84" t="str">
        <f>VLOOKUP($A89,db_emp!$A$7:$N$157,D$5,FALSE)</f>
        <v>Planos e Seguros</v>
      </c>
      <c r="E89" s="77" t="str">
        <f t="shared" si="6"/>
        <v>UMCE</v>
      </c>
      <c r="F89" s="77" t="str">
        <f>VLOOKUP($A89,db_emp!$A$7:$N$156,F$5,FALSE)</f>
        <v>UMCE</v>
      </c>
      <c r="G89" s="83"/>
      <c r="H89" s="225"/>
      <c r="I89" s="78">
        <v>1043733</v>
      </c>
      <c r="J89" s="78">
        <v>1213965</v>
      </c>
      <c r="K89" s="78">
        <v>1347205</v>
      </c>
      <c r="L89" s="78">
        <v>1629994</v>
      </c>
      <c r="M89" s="78">
        <v>1968140</v>
      </c>
      <c r="N89" s="78">
        <v>2590620</v>
      </c>
      <c r="O89" s="78">
        <v>3122583</v>
      </c>
      <c r="P89" s="78">
        <v>3382999</v>
      </c>
      <c r="Q89" s="78">
        <v>3833889</v>
      </c>
      <c r="R89" s="80">
        <v>3856471</v>
      </c>
    </row>
    <row r="90" spans="1:18" ht="12.75" customHeight="1" x14ac:dyDescent="0.3">
      <c r="A90" s="77" t="s">
        <v>405</v>
      </c>
      <c r="B90" s="62" t="s">
        <v>620</v>
      </c>
      <c r="C90" s="58" t="str">
        <f>VLOOKUP($A90,db_emp!$A$7:$N$156,2,FALSE)</f>
        <v>Unimed Campinas</v>
      </c>
      <c r="D90" s="84" t="str">
        <f>VLOOKUP($A90,db_emp!$A$7:$N$157,D$5,FALSE)</f>
        <v>Planos e Seguros</v>
      </c>
      <c r="E90" s="77" t="str">
        <f t="shared" si="6"/>
        <v>UMCP</v>
      </c>
      <c r="F90" s="77" t="str">
        <f>VLOOKUP($A90,db_emp!$A$7:$N$156,F$5,FALSE)</f>
        <v>UMCP</v>
      </c>
      <c r="G90" s="83"/>
      <c r="H90" s="225"/>
      <c r="I90" s="78" t="s">
        <v>25</v>
      </c>
      <c r="J90" s="78" t="s">
        <v>25</v>
      </c>
      <c r="K90" s="78">
        <v>574350</v>
      </c>
      <c r="L90" s="78">
        <v>680312</v>
      </c>
      <c r="M90" s="78">
        <v>767678</v>
      </c>
      <c r="N90" s="78">
        <v>830345</v>
      </c>
      <c r="O90" s="78">
        <v>1087116</v>
      </c>
      <c r="P90" s="78">
        <v>1383038</v>
      </c>
      <c r="Q90" s="78">
        <v>1406823</v>
      </c>
      <c r="R90" s="80">
        <v>1612324</v>
      </c>
    </row>
    <row r="91" spans="1:18" ht="12.75" customHeight="1" x14ac:dyDescent="0.3">
      <c r="A91" s="77" t="s">
        <v>409</v>
      </c>
      <c r="B91" s="62" t="s">
        <v>620</v>
      </c>
      <c r="C91" s="58" t="str">
        <f>VLOOKUP($A91,db_emp!$A$7:$N$156,2,FALSE)</f>
        <v>Unimed Curitiba</v>
      </c>
      <c r="D91" s="84" t="str">
        <f>VLOOKUP($A91,db_emp!$A$7:$N$157,D$5,FALSE)</f>
        <v>Planos e Seguros</v>
      </c>
      <c r="E91" s="77" t="str">
        <f t="shared" si="6"/>
        <v>UMCR</v>
      </c>
      <c r="F91" s="77" t="str">
        <f>VLOOKUP($A91,db_emp!$A$7:$N$156,F$5,FALSE)</f>
        <v>UMCR</v>
      </c>
      <c r="G91" s="83"/>
      <c r="H91" s="225"/>
      <c r="I91" s="78">
        <v>823076</v>
      </c>
      <c r="J91" s="78">
        <v>968648</v>
      </c>
      <c r="K91" s="78">
        <v>989520</v>
      </c>
      <c r="L91" s="78">
        <v>1113999</v>
      </c>
      <c r="M91" s="78">
        <v>1259100</v>
      </c>
      <c r="N91" s="78">
        <v>1422820</v>
      </c>
      <c r="O91" s="78">
        <v>1671428</v>
      </c>
      <c r="P91" s="78">
        <v>1700589</v>
      </c>
      <c r="Q91" s="78">
        <v>1803681</v>
      </c>
      <c r="R91" s="80">
        <v>1904927</v>
      </c>
    </row>
    <row r="92" spans="1:18" ht="12.75" customHeight="1" x14ac:dyDescent="0.3">
      <c r="A92" s="77" t="s">
        <v>413</v>
      </c>
      <c r="B92" s="62" t="s">
        <v>620</v>
      </c>
      <c r="C92" s="58" t="str">
        <f>VLOOKUP($A92,db_emp!$A$7:$N$156,2,FALSE)</f>
        <v>Unimed Cuiabá</v>
      </c>
      <c r="D92" s="84" t="str">
        <f>VLOOKUP($A92,db_emp!$A$7:$N$157,D$5,FALSE)</f>
        <v>Planos e Seguros</v>
      </c>
      <c r="E92" s="77" t="str">
        <f t="shared" si="6"/>
        <v>UMCU</v>
      </c>
      <c r="F92" s="77" t="str">
        <f>VLOOKUP($A92,db_emp!$A$7:$N$156,F$5,FALSE)</f>
        <v>UMCU</v>
      </c>
      <c r="G92" s="83"/>
      <c r="H92" s="225"/>
      <c r="I92" s="78">
        <v>313353</v>
      </c>
      <c r="J92" s="78">
        <v>324030</v>
      </c>
      <c r="K92" s="78">
        <v>365853</v>
      </c>
      <c r="L92" s="59">
        <v>434202</v>
      </c>
      <c r="M92" s="59">
        <v>453930</v>
      </c>
      <c r="N92" s="78">
        <v>464908</v>
      </c>
      <c r="O92" s="59">
        <v>503357</v>
      </c>
      <c r="P92" s="78">
        <v>562054</v>
      </c>
      <c r="Q92" s="78">
        <v>609034</v>
      </c>
      <c r="R92" s="80">
        <v>564686</v>
      </c>
    </row>
    <row r="93" spans="1:18" ht="12.75" customHeight="1" x14ac:dyDescent="0.3">
      <c r="A93" s="77" t="s">
        <v>417</v>
      </c>
      <c r="B93" s="62" t="s">
        <v>620</v>
      </c>
      <c r="C93" s="58" t="str">
        <f>VLOOKUP($A93,db_emp!$A$7:$N$156,2,FALSE)</f>
        <v>Unimed Florianópolis</v>
      </c>
      <c r="D93" s="84" t="str">
        <f>VLOOKUP($A93,db_emp!$A$7:$N$157,D$5,FALSE)</f>
        <v>Planos e Seguros</v>
      </c>
      <c r="E93" s="77" t="str">
        <f t="shared" si="6"/>
        <v>UMFL</v>
      </c>
      <c r="F93" s="77" t="str">
        <f>VLOOKUP($A93,db_emp!$A$7:$N$156,F$5,FALSE)</f>
        <v>UMFL</v>
      </c>
      <c r="G93" s="83"/>
      <c r="H93" s="225"/>
      <c r="I93" s="78">
        <v>341087</v>
      </c>
      <c r="J93" s="78">
        <v>399393</v>
      </c>
      <c r="K93" s="78">
        <v>414384</v>
      </c>
      <c r="L93" s="78">
        <v>466894</v>
      </c>
      <c r="M93" s="78">
        <v>495442</v>
      </c>
      <c r="N93" s="78">
        <v>557429</v>
      </c>
      <c r="O93" s="78">
        <v>718670</v>
      </c>
      <c r="P93" s="78">
        <v>804792</v>
      </c>
      <c r="Q93" s="59">
        <v>896570</v>
      </c>
      <c r="R93" s="80">
        <v>948990</v>
      </c>
    </row>
    <row r="94" spans="1:18" ht="12.75" customHeight="1" x14ac:dyDescent="0.3">
      <c r="A94" s="77" t="s">
        <v>421</v>
      </c>
      <c r="B94" s="62" t="s">
        <v>620</v>
      </c>
      <c r="C94" s="58" t="str">
        <f>VLOOKUP($A94,db_emp!$A$7:$N$156,2,FALSE)</f>
        <v>Unimed Fortaleza</v>
      </c>
      <c r="D94" s="84" t="str">
        <f>VLOOKUP($A94,db_emp!$A$7:$N$157,D$5,FALSE)</f>
        <v>Planos e Seguros</v>
      </c>
      <c r="E94" s="77" t="str">
        <f t="shared" si="6"/>
        <v>UMFO</v>
      </c>
      <c r="F94" s="77" t="str">
        <f>VLOOKUP($A94,db_emp!$A$7:$N$156,F$5,FALSE)</f>
        <v>UMFO</v>
      </c>
      <c r="G94" s="83"/>
      <c r="H94" s="225"/>
      <c r="I94" s="78">
        <v>670279</v>
      </c>
      <c r="J94" s="78">
        <v>767487</v>
      </c>
      <c r="K94" s="78">
        <v>842004</v>
      </c>
      <c r="L94" s="78">
        <v>892180</v>
      </c>
      <c r="M94" s="78">
        <v>980269</v>
      </c>
      <c r="N94" s="78">
        <v>1108695</v>
      </c>
      <c r="O94" s="59">
        <v>1250363</v>
      </c>
      <c r="P94" s="78">
        <v>1294164</v>
      </c>
      <c r="Q94" s="78">
        <v>1376158</v>
      </c>
      <c r="R94" s="80">
        <v>1439892</v>
      </c>
    </row>
    <row r="95" spans="1:18" ht="12.75" customHeight="1" x14ac:dyDescent="0.3">
      <c r="A95" s="77" t="s">
        <v>425</v>
      </c>
      <c r="B95" s="62" t="s">
        <v>620</v>
      </c>
      <c r="C95" s="58" t="str">
        <f>VLOOKUP($A95,db_emp!$A$7:$N$156,2,FALSE)</f>
        <v>Unimed Goiânia</v>
      </c>
      <c r="D95" s="84" t="str">
        <f>VLOOKUP($A95,db_emp!$A$7:$N$157,D$5,FALSE)</f>
        <v>Planos e Seguros</v>
      </c>
      <c r="E95" s="77" t="str">
        <f t="shared" si="6"/>
        <v>UMGO</v>
      </c>
      <c r="F95" s="77" t="str">
        <f>VLOOKUP($A95,db_emp!$A$7:$N$156,F$5,FALSE)</f>
        <v>UMGO</v>
      </c>
      <c r="G95" s="83"/>
      <c r="H95" s="225"/>
      <c r="I95" s="78" t="s">
        <v>25</v>
      </c>
      <c r="J95" s="78" t="s">
        <v>25</v>
      </c>
      <c r="K95" s="78" t="s">
        <v>25</v>
      </c>
      <c r="L95" s="78">
        <v>814129</v>
      </c>
      <c r="M95" s="59">
        <v>788933</v>
      </c>
      <c r="N95" s="78">
        <v>873921</v>
      </c>
      <c r="O95" s="78">
        <v>976955</v>
      </c>
      <c r="P95" s="78">
        <v>1035901</v>
      </c>
      <c r="Q95" s="78">
        <v>1120971</v>
      </c>
      <c r="R95" s="80">
        <v>1106575</v>
      </c>
    </row>
    <row r="96" spans="1:18" ht="12.75" customHeight="1" x14ac:dyDescent="0.3">
      <c r="A96" s="77" t="s">
        <v>429</v>
      </c>
      <c r="B96" s="62" t="s">
        <v>620</v>
      </c>
      <c r="C96" s="58" t="str">
        <f>VLOOKUP($A96,db_emp!$A$7:$N$156,2,FALSE)</f>
        <v>Unimed Natal</v>
      </c>
      <c r="D96" s="84" t="str">
        <f>VLOOKUP($A96,db_emp!$A$7:$N$157,D$5,FALSE)</f>
        <v>Planos e Seguros</v>
      </c>
      <c r="E96" s="77" t="str">
        <f t="shared" si="6"/>
        <v>UMNA</v>
      </c>
      <c r="F96" s="77" t="str">
        <f>VLOOKUP($A96,db_emp!$A$7:$N$156,F$5,FALSE)</f>
        <v>UMNA</v>
      </c>
      <c r="G96" s="83"/>
      <c r="H96" s="225"/>
      <c r="I96" s="78" t="s">
        <v>25</v>
      </c>
      <c r="J96" s="78" t="s">
        <v>25</v>
      </c>
      <c r="K96" s="78" t="s">
        <v>25</v>
      </c>
      <c r="L96" s="78">
        <v>348447</v>
      </c>
      <c r="M96" s="78">
        <v>427984</v>
      </c>
      <c r="N96" s="78">
        <v>471045</v>
      </c>
      <c r="O96" s="78">
        <v>544510</v>
      </c>
      <c r="P96" s="78">
        <v>641478</v>
      </c>
      <c r="Q96" s="78">
        <v>659080</v>
      </c>
      <c r="R96" s="80">
        <v>703698</v>
      </c>
    </row>
    <row r="97" spans="1:18" ht="12.75" customHeight="1" x14ac:dyDescent="0.3">
      <c r="A97" s="77" t="s">
        <v>433</v>
      </c>
      <c r="B97" s="62" t="s">
        <v>620</v>
      </c>
      <c r="C97" s="58" t="str">
        <f>VLOOKUP($A97,db_emp!$A$7:$N$156,2,FALSE)</f>
        <v>Unimed Porto Alegre</v>
      </c>
      <c r="D97" s="84" t="str">
        <f>VLOOKUP($A97,db_emp!$A$7:$N$157,D$5,FALSE)</f>
        <v>Planos e Seguros</v>
      </c>
      <c r="E97" s="77" t="str">
        <f t="shared" si="6"/>
        <v>UMPA</v>
      </c>
      <c r="F97" s="77" t="str">
        <f>VLOOKUP($A97,db_emp!$A$7:$N$156,F$5,FALSE)</f>
        <v>UMPA</v>
      </c>
      <c r="G97" s="83"/>
      <c r="H97" s="225"/>
      <c r="I97" s="78">
        <v>649146</v>
      </c>
      <c r="J97" s="78">
        <v>784377</v>
      </c>
      <c r="K97" s="78">
        <v>921187</v>
      </c>
      <c r="L97" s="78">
        <v>1071397</v>
      </c>
      <c r="M97" s="78">
        <v>1234178</v>
      </c>
      <c r="N97" s="59">
        <v>1508862</v>
      </c>
      <c r="O97" s="78">
        <v>1934425</v>
      </c>
      <c r="P97" s="78">
        <v>1963987</v>
      </c>
      <c r="Q97" s="78">
        <v>2282317</v>
      </c>
      <c r="R97" s="80">
        <v>2593751</v>
      </c>
    </row>
    <row r="98" spans="1:18" ht="12.75" customHeight="1" x14ac:dyDescent="0.3">
      <c r="A98" s="77" t="s">
        <v>437</v>
      </c>
      <c r="B98" s="62" t="s">
        <v>620</v>
      </c>
      <c r="C98" s="58" t="str">
        <f>VLOOKUP($A98,db_emp!$A$7:$N$156,2,FALSE)</f>
        <v>Unimed Recife</v>
      </c>
      <c r="D98" s="84" t="str">
        <f>VLOOKUP($A98,db_emp!$A$7:$N$157,D$5,FALSE)</f>
        <v>Planos e Seguros</v>
      </c>
      <c r="E98" s="77" t="str">
        <f t="shared" si="6"/>
        <v>UMRE</v>
      </c>
      <c r="F98" s="77" t="str">
        <f>VLOOKUP($A98,db_emp!$A$7:$N$156,F$5,FALSE)</f>
        <v>UMRE</v>
      </c>
      <c r="G98" s="83"/>
      <c r="H98" s="225"/>
      <c r="I98" s="78" t="s">
        <v>25</v>
      </c>
      <c r="J98" s="78" t="s">
        <v>25</v>
      </c>
      <c r="K98" s="78" t="s">
        <v>25</v>
      </c>
      <c r="L98" s="59">
        <v>545017</v>
      </c>
      <c r="M98" s="59">
        <v>643461</v>
      </c>
      <c r="N98" s="59">
        <v>691250</v>
      </c>
      <c r="O98" s="59">
        <v>725439</v>
      </c>
      <c r="P98" s="59">
        <v>706151</v>
      </c>
      <c r="Q98" s="59">
        <v>955557</v>
      </c>
      <c r="R98" s="80">
        <v>962667</v>
      </c>
    </row>
    <row r="99" spans="1:18" ht="12.75" customHeight="1" x14ac:dyDescent="0.3">
      <c r="A99" s="77" t="s">
        <v>441</v>
      </c>
      <c r="B99" s="62" t="s">
        <v>620</v>
      </c>
      <c r="C99" s="58" t="str">
        <f>VLOOKUP($A99,db_emp!$A$7:$N$156,2,FALSE)</f>
        <v>Unimed Rio</v>
      </c>
      <c r="D99" s="84" t="str">
        <f>VLOOKUP($A99,db_emp!$A$7:$N$157,D$5,FALSE)</f>
        <v>Planos e Seguros</v>
      </c>
      <c r="E99" s="77" t="str">
        <f t="shared" si="6"/>
        <v>UMRJ</v>
      </c>
      <c r="F99" s="77" t="str">
        <f>VLOOKUP($A99,db_emp!$A$7:$N$156,F$5,FALSE)</f>
        <v>UMRJ</v>
      </c>
      <c r="G99" s="83"/>
      <c r="H99" s="225"/>
      <c r="I99" s="59">
        <v>2076025</v>
      </c>
      <c r="J99" s="78">
        <v>1896245</v>
      </c>
      <c r="K99" s="78">
        <v>2161033</v>
      </c>
      <c r="L99" s="59">
        <v>1950963</v>
      </c>
      <c r="M99" s="78">
        <v>2084371</v>
      </c>
      <c r="N99" s="78">
        <v>1645136</v>
      </c>
      <c r="O99" s="78">
        <v>1863646</v>
      </c>
      <c r="P99" s="78">
        <v>2113082</v>
      </c>
      <c r="Q99" s="78">
        <v>2154750</v>
      </c>
      <c r="R99" s="78">
        <v>2121048</v>
      </c>
    </row>
    <row r="100" spans="1:18" ht="12.75" customHeight="1" x14ac:dyDescent="0.3">
      <c r="A100" s="77" t="s">
        <v>445</v>
      </c>
      <c r="B100" s="62" t="s">
        <v>620</v>
      </c>
      <c r="C100" s="58" t="str">
        <f>VLOOKUP($A100,db_emp!$A$7:$N$156,2,FALSE)</f>
        <v>Unimed Vitória</v>
      </c>
      <c r="D100" s="84" t="str">
        <f>VLOOKUP($A100,db_emp!$A$7:$N$157,D$5,FALSE)</f>
        <v>Planos e Seguros</v>
      </c>
      <c r="E100" s="77" t="str">
        <f t="shared" si="6"/>
        <v>UMVI</v>
      </c>
      <c r="F100" s="77" t="str">
        <f>VLOOKUP($A100,db_emp!$A$7:$N$156,F$5,FALSE)</f>
        <v>UMVI</v>
      </c>
      <c r="G100" s="83"/>
      <c r="H100" s="225"/>
      <c r="I100" s="78" t="s">
        <v>25</v>
      </c>
      <c r="J100" s="78" t="s">
        <v>25</v>
      </c>
      <c r="K100" s="78" t="s">
        <v>25</v>
      </c>
      <c r="L100" s="78">
        <v>572337</v>
      </c>
      <c r="M100" s="78">
        <v>599233</v>
      </c>
      <c r="N100" s="78">
        <v>671804</v>
      </c>
      <c r="O100" s="78">
        <v>820492</v>
      </c>
      <c r="P100" s="78">
        <v>840029</v>
      </c>
      <c r="Q100" s="78">
        <v>980038</v>
      </c>
      <c r="R100" s="80">
        <v>1079076</v>
      </c>
    </row>
    <row r="101" spans="1:18" ht="12.75" customHeight="1" x14ac:dyDescent="0.3">
      <c r="A101" s="77" t="s">
        <v>449</v>
      </c>
      <c r="B101" s="62" t="s">
        <v>620</v>
      </c>
      <c r="C101" s="58" t="str">
        <f>VLOOKUP($A101,db_emp!$A$7:$N$156,2,FALSE)</f>
        <v>União Química</v>
      </c>
      <c r="D101" s="76" t="str">
        <f>VLOOKUP($A101,db_emp!$A$7:$N$157,D$5,FALSE)</f>
        <v>Ind. Farmacêutica</v>
      </c>
      <c r="E101" s="77" t="str">
        <f t="shared" si="6"/>
        <v>UNIQ</v>
      </c>
      <c r="F101" s="77" t="str">
        <f>VLOOKUP($A101,db_emp!$A$7:$N$156,F$5,FALSE)</f>
        <v>UNIQ</v>
      </c>
      <c r="G101" s="83"/>
      <c r="H101" s="225"/>
      <c r="I101" s="78">
        <v>722209</v>
      </c>
      <c r="J101" s="78">
        <v>1163792</v>
      </c>
      <c r="K101" s="78">
        <v>1186908</v>
      </c>
      <c r="L101" s="78">
        <v>1409343</v>
      </c>
      <c r="M101" s="78">
        <v>1768673</v>
      </c>
      <c r="N101" s="78">
        <v>2029855</v>
      </c>
      <c r="O101" s="78">
        <v>2761272</v>
      </c>
      <c r="P101" s="78">
        <v>3916738</v>
      </c>
      <c r="Q101" s="78">
        <v>4630930</v>
      </c>
      <c r="R101" s="80">
        <v>4885715</v>
      </c>
    </row>
    <row r="102" spans="1:18" ht="12.75" customHeight="1" x14ac:dyDescent="0.3">
      <c r="A102" s="77" t="s">
        <v>453</v>
      </c>
      <c r="B102" s="62" t="s">
        <v>620</v>
      </c>
      <c r="C102" s="58" t="str">
        <f>VLOOKUP($A102,db_emp!$A$7:$N$156,2,FALSE)</f>
        <v>Unimed Participações</v>
      </c>
      <c r="D102" s="84" t="str">
        <f>VLOOKUP($A102,db_emp!$A$7:$N$157,D$5,FALSE)</f>
        <v>Planos e Seguros</v>
      </c>
      <c r="E102" s="77" t="str">
        <f t="shared" si="6"/>
        <v>UPAR</v>
      </c>
      <c r="F102" s="77" t="str">
        <f>VLOOKUP($A102,db_emp!$A$7:$N$156,F$5,FALSE)</f>
        <v>UPAR</v>
      </c>
      <c r="G102" s="83"/>
      <c r="H102" s="225"/>
      <c r="I102" s="78" t="s">
        <v>25</v>
      </c>
      <c r="J102" s="78" t="s">
        <v>25</v>
      </c>
      <c r="K102" s="78" t="s">
        <v>25</v>
      </c>
      <c r="L102" s="59">
        <v>2788342</v>
      </c>
      <c r="M102" s="59">
        <v>3335655</v>
      </c>
      <c r="N102" s="78">
        <v>3879936</v>
      </c>
      <c r="O102" s="78">
        <v>4391860</v>
      </c>
      <c r="P102" s="78">
        <v>4486143</v>
      </c>
      <c r="Q102" s="78">
        <v>5091918</v>
      </c>
      <c r="R102" s="80">
        <v>5901632</v>
      </c>
    </row>
    <row r="103" spans="1:18" ht="12.75" customHeight="1" x14ac:dyDescent="0.3">
      <c r="A103" s="77" t="s">
        <v>457</v>
      </c>
      <c r="B103" s="62" t="s">
        <v>620</v>
      </c>
      <c r="C103" s="58" t="str">
        <f>VLOOKUP($A103,db_emp!$A$7:$N$156,2,FALSE)</f>
        <v>Viva Rio</v>
      </c>
      <c r="D103" s="85" t="str">
        <f>VLOOKUP($A103,db_emp!$A$7:$N$157,D$5,FALSE)</f>
        <v>Gestão como OS</v>
      </c>
      <c r="E103" s="77" t="str">
        <f t="shared" si="6"/>
        <v>VIVA</v>
      </c>
      <c r="F103" s="77" t="str">
        <f>VLOOKUP($A103,db_emp!$A$7:$N$156,F$5,FALSE)</f>
        <v>VIVA</v>
      </c>
      <c r="G103" s="83"/>
      <c r="H103" s="225"/>
      <c r="I103" s="78">
        <v>149956</v>
      </c>
      <c r="J103" s="78">
        <v>186714</v>
      </c>
      <c r="K103" s="78">
        <v>188807</v>
      </c>
      <c r="L103" s="78">
        <v>596477</v>
      </c>
      <c r="M103" s="59">
        <v>613415</v>
      </c>
      <c r="N103" s="78">
        <v>399270</v>
      </c>
      <c r="O103" s="78">
        <v>110597</v>
      </c>
      <c r="P103" s="59">
        <v>223632</v>
      </c>
      <c r="Q103" s="80">
        <v>303681</v>
      </c>
      <c r="R103" s="80">
        <v>371384</v>
      </c>
    </row>
    <row r="104" spans="1:18" ht="12.75" customHeight="1" x14ac:dyDescent="0.3">
      <c r="A104" s="77" t="s">
        <v>460</v>
      </c>
      <c r="B104" s="62" t="s">
        <v>620</v>
      </c>
      <c r="C104" s="58" t="str">
        <f>VLOOKUP($A104,db_emp!$A$7:$N$156,2,FALSE)</f>
        <v>Viveo</v>
      </c>
      <c r="D104" s="86" t="str">
        <f>VLOOKUP($A104,db_emp!$A$7:$N$157,D$5,FALSE)</f>
        <v>Distribuição</v>
      </c>
      <c r="E104" s="77" t="str">
        <f t="shared" ref="E104:E135" si="7">A104</f>
        <v>VIVE</v>
      </c>
      <c r="F104" s="77" t="str">
        <f>VLOOKUP($A104,db_emp!$A$7:$N$156,F$5,FALSE)</f>
        <v>VIVE</v>
      </c>
      <c r="G104" s="83"/>
      <c r="H104" s="225"/>
      <c r="I104" s="59">
        <v>332821</v>
      </c>
      <c r="J104" s="78">
        <v>398403</v>
      </c>
      <c r="K104" s="78">
        <v>686086</v>
      </c>
      <c r="L104" s="78">
        <v>1408327</v>
      </c>
      <c r="M104" s="78">
        <v>2154931</v>
      </c>
      <c r="N104" s="78">
        <v>2090943</v>
      </c>
      <c r="O104" s="78">
        <v>4595219</v>
      </c>
      <c r="P104" s="59">
        <v>6897190</v>
      </c>
      <c r="Q104" s="59">
        <v>9559624</v>
      </c>
      <c r="R104" s="80">
        <v>10186693</v>
      </c>
    </row>
    <row r="105" spans="1:18" ht="12.75" customHeight="1" x14ac:dyDescent="0.3">
      <c r="A105" s="77" t="s">
        <v>27</v>
      </c>
      <c r="B105" s="68" t="s">
        <v>621</v>
      </c>
      <c r="C105" s="58" t="str">
        <f>VLOOKUP($A105,db_emp!$A$7:$N$156,2,FALSE)</f>
        <v>A.C. Camargo Cancer Center</v>
      </c>
      <c r="D105" s="180" t="str">
        <f>VLOOKUP($A105,db_emp!$A$7:$N$157,D$5,FALSE)</f>
        <v>Redes Hospitalares</v>
      </c>
      <c r="E105" s="77" t="str">
        <f t="shared" si="7"/>
        <v>ACCA</v>
      </c>
      <c r="F105" s="77" t="str">
        <f>VLOOKUP($A105,db_emp!$A$7:$N$156,F$5,FALSE)</f>
        <v>ACCA</v>
      </c>
      <c r="G105" s="83"/>
      <c r="H105" s="225"/>
      <c r="I105" s="78" t="s">
        <v>905</v>
      </c>
      <c r="J105" s="77" t="s">
        <v>623</v>
      </c>
      <c r="K105" s="77" t="s">
        <v>623</v>
      </c>
      <c r="L105" s="77" t="s">
        <v>624</v>
      </c>
      <c r="M105" s="77" t="s">
        <v>625</v>
      </c>
      <c r="N105" s="77" t="s">
        <v>626</v>
      </c>
      <c r="O105" s="77" t="s">
        <v>627</v>
      </c>
      <c r="P105" s="77" t="s">
        <v>628</v>
      </c>
      <c r="Q105" s="77" t="s">
        <v>629</v>
      </c>
      <c r="R105" s="77" t="s">
        <v>629</v>
      </c>
    </row>
    <row r="106" spans="1:18" ht="12.75" customHeight="1" x14ac:dyDescent="0.3">
      <c r="A106" s="77" t="s">
        <v>33</v>
      </c>
      <c r="B106" s="68" t="s">
        <v>621</v>
      </c>
      <c r="C106" s="58" t="str">
        <f>VLOOKUP($A106,db_emp!$A$7:$N$156,2,FALSE)</f>
        <v>Aché</v>
      </c>
      <c r="D106" s="76" t="str">
        <f>VLOOKUP($A106,db_emp!$A$7:$N$157,D$5,FALSE)</f>
        <v>Ind. Farmacêutica</v>
      </c>
      <c r="E106" s="77" t="str">
        <f t="shared" si="7"/>
        <v>ACHE</v>
      </c>
      <c r="F106" s="77" t="str">
        <f>VLOOKUP($A106,db_emp!$A$7:$N$156,F$5,FALSE)</f>
        <v>ACHE</v>
      </c>
      <c r="G106" s="83"/>
      <c r="H106" s="225"/>
      <c r="I106" s="77" t="s">
        <v>630</v>
      </c>
      <c r="J106" s="77" t="s">
        <v>631</v>
      </c>
      <c r="K106" s="77" t="s">
        <v>632</v>
      </c>
      <c r="L106" s="77" t="s">
        <v>633</v>
      </c>
      <c r="M106" s="77" t="s">
        <v>634</v>
      </c>
      <c r="N106" s="77" t="s">
        <v>635</v>
      </c>
      <c r="O106" s="77" t="s">
        <v>636</v>
      </c>
      <c r="P106" s="77" t="s">
        <v>637</v>
      </c>
      <c r="Q106" s="78" t="s">
        <v>638</v>
      </c>
      <c r="R106" s="78" t="s">
        <v>638</v>
      </c>
    </row>
    <row r="107" spans="1:18" ht="12.75" customHeight="1" x14ac:dyDescent="0.3">
      <c r="A107" s="77" t="s">
        <v>37</v>
      </c>
      <c r="B107" s="68" t="s">
        <v>621</v>
      </c>
      <c r="C107" s="58" t="str">
        <f>VLOOKUP($A107,db_emp!$A$7:$N$156,2,FALSE)</f>
        <v>Assoc. Congreg. Santa Catarina (Hospital Santa Catarina)</v>
      </c>
      <c r="D107" s="180" t="str">
        <f>VLOOKUP($A107,db_emp!$A$7:$N$157,D$5,FALSE)</f>
        <v>Redes Hospitalares</v>
      </c>
      <c r="E107" s="77" t="str">
        <f t="shared" si="7"/>
        <v>ACSC</v>
      </c>
      <c r="F107" s="77" t="str">
        <f>VLOOKUP($A107,db_emp!$A$7:$N$156,F$5,FALSE)</f>
        <v>ACSC</v>
      </c>
      <c r="G107" s="83"/>
      <c r="H107" s="225"/>
      <c r="I107" s="78" t="s">
        <v>905</v>
      </c>
      <c r="J107" s="78" t="s">
        <v>905</v>
      </c>
      <c r="K107" s="78" t="s">
        <v>905</v>
      </c>
      <c r="L107" s="77" t="s">
        <v>639</v>
      </c>
      <c r="M107" s="77" t="s">
        <v>624</v>
      </c>
      <c r="N107" s="77" t="s">
        <v>625</v>
      </c>
      <c r="O107" s="77" t="s">
        <v>627</v>
      </c>
      <c r="P107" s="77" t="s">
        <v>640</v>
      </c>
      <c r="Q107" s="77" t="s">
        <v>641</v>
      </c>
      <c r="R107" s="77" t="s">
        <v>641</v>
      </c>
    </row>
    <row r="108" spans="1:18" ht="12.75" customHeight="1" x14ac:dyDescent="0.3">
      <c r="A108" s="77" t="s">
        <v>41</v>
      </c>
      <c r="B108" s="68" t="s">
        <v>621</v>
      </c>
      <c r="C108" s="58" t="str">
        <f>VLOOKUP($A108,db_emp!$A$7:$N$156,2,FALSE)</f>
        <v>Alliança</v>
      </c>
      <c r="D108" s="182" t="str">
        <f>VLOOKUP($A108,db_emp!$A$7:$N$157,D$5,FALSE)</f>
        <v>Diagnóstico e Terapia</v>
      </c>
      <c r="E108" s="77" t="str">
        <f t="shared" si="7"/>
        <v>ALLI</v>
      </c>
      <c r="F108" s="77" t="str">
        <f>VLOOKUP($A108,db_emp!$A$7:$N$156,F$5,FALSE)</f>
        <v>ALLI</v>
      </c>
      <c r="G108" s="83"/>
      <c r="H108" s="225"/>
      <c r="I108" s="77" t="s">
        <v>642</v>
      </c>
      <c r="J108" s="77" t="s">
        <v>642</v>
      </c>
      <c r="K108" s="77" t="s">
        <v>643</v>
      </c>
      <c r="L108" s="77" t="s">
        <v>643</v>
      </c>
      <c r="M108" s="77" t="s">
        <v>644</v>
      </c>
      <c r="N108" s="77" t="s">
        <v>644</v>
      </c>
      <c r="O108" s="77" t="s">
        <v>645</v>
      </c>
      <c r="P108" s="208" t="s">
        <v>646</v>
      </c>
      <c r="Q108" s="208" t="s">
        <v>646</v>
      </c>
      <c r="R108" s="208" t="s">
        <v>646</v>
      </c>
    </row>
    <row r="109" spans="1:18" ht="12.75" customHeight="1" x14ac:dyDescent="0.3">
      <c r="A109" s="77" t="s">
        <v>46</v>
      </c>
      <c r="B109" s="68" t="s">
        <v>621</v>
      </c>
      <c r="C109" s="58" t="str">
        <f>VLOOKUP($A109,db_emp!$A$7:$N$156,2,FALSE)</f>
        <v>Amil</v>
      </c>
      <c r="D109" s="84" t="str">
        <f>VLOOKUP($A109,db_emp!$A$7:$N$157,D$5,FALSE)</f>
        <v>Planos e Seguros</v>
      </c>
      <c r="E109" s="77" t="str">
        <f t="shared" si="7"/>
        <v>AMIN</v>
      </c>
      <c r="F109" s="77" t="str">
        <f>VLOOKUP($A109,db_emp!$A$7:$N$156,F$5,FALSE)</f>
        <v>AMIN</v>
      </c>
      <c r="G109" s="83"/>
      <c r="H109" s="225"/>
      <c r="I109" s="77" t="s">
        <v>647</v>
      </c>
      <c r="J109" s="77" t="s">
        <v>648</v>
      </c>
      <c r="K109" s="77" t="s">
        <v>648</v>
      </c>
      <c r="L109" s="77" t="s">
        <v>738</v>
      </c>
      <c r="M109" s="77" t="s">
        <v>739</v>
      </c>
      <c r="N109" s="77" t="s">
        <v>740</v>
      </c>
      <c r="O109" s="77" t="s">
        <v>741</v>
      </c>
      <c r="P109" s="77" t="s">
        <v>742</v>
      </c>
      <c r="Q109" s="78" t="s">
        <v>638</v>
      </c>
      <c r="R109" s="78" t="s">
        <v>638</v>
      </c>
    </row>
    <row r="110" spans="1:18" ht="12.75" customHeight="1" x14ac:dyDescent="0.3">
      <c r="A110" s="77" t="s">
        <v>51</v>
      </c>
      <c r="B110" s="68" t="s">
        <v>621</v>
      </c>
      <c r="C110" s="58" t="str">
        <f>VLOOKUP($A110,db_emp!$A$7:$N$156,2,FALSE)</f>
        <v>Apsen</v>
      </c>
      <c r="D110" s="76" t="str">
        <f>VLOOKUP($A110,db_emp!$A$7:$N$157,D$5,FALSE)</f>
        <v>Ind. Farmacêutica</v>
      </c>
      <c r="E110" s="77" t="str">
        <f t="shared" si="7"/>
        <v>APSE</v>
      </c>
      <c r="F110" s="77" t="str">
        <f>VLOOKUP($A110,db_emp!$A$7:$N$156,F$5,FALSE)</f>
        <v>APSE</v>
      </c>
      <c r="G110" s="83"/>
      <c r="H110" s="225"/>
      <c r="I110" s="77" t="s">
        <v>654</v>
      </c>
      <c r="J110" s="77" t="s">
        <v>655</v>
      </c>
      <c r="K110" s="77" t="s">
        <v>656</v>
      </c>
      <c r="L110" s="77" t="s">
        <v>657</v>
      </c>
      <c r="M110" s="77" t="s">
        <v>658</v>
      </c>
      <c r="N110" s="77" t="s">
        <v>659</v>
      </c>
      <c r="O110" s="77" t="s">
        <v>660</v>
      </c>
      <c r="P110" s="77" t="s">
        <v>661</v>
      </c>
      <c r="Q110" s="78" t="s">
        <v>638</v>
      </c>
      <c r="R110" s="78" t="s">
        <v>638</v>
      </c>
    </row>
    <row r="111" spans="1:18" ht="12.75" customHeight="1" x14ac:dyDescent="0.3">
      <c r="A111" s="77" t="s">
        <v>55</v>
      </c>
      <c r="B111" s="68" t="s">
        <v>621</v>
      </c>
      <c r="C111" s="58" t="str">
        <f>VLOOKUP($A111,db_emp!$A$7:$N$156,2,FALSE)</f>
        <v>Araújo</v>
      </c>
      <c r="D111" s="196" t="str">
        <f>VLOOKUP($A111,db_emp!$A$7:$N$157,D$5,FALSE)</f>
        <v>Farmácias e Drogarias</v>
      </c>
      <c r="E111" s="77" t="str">
        <f t="shared" si="7"/>
        <v>ARAU</v>
      </c>
      <c r="F111" s="77" t="str">
        <f>VLOOKUP($A111,db_emp!$A$7:$N$156,F$5,FALSE)</f>
        <v>ARAU</v>
      </c>
      <c r="G111" s="83"/>
      <c r="H111" s="225"/>
      <c r="I111" s="77" t="s">
        <v>662</v>
      </c>
      <c r="J111" s="77" t="s">
        <v>662</v>
      </c>
      <c r="K111" s="77" t="s">
        <v>663</v>
      </c>
      <c r="L111" s="77" t="s">
        <v>663</v>
      </c>
      <c r="M111" s="77" t="s">
        <v>664</v>
      </c>
      <c r="N111" s="77" t="s">
        <v>664</v>
      </c>
      <c r="O111" s="77" t="s">
        <v>665</v>
      </c>
      <c r="P111" s="77" t="s">
        <v>637</v>
      </c>
      <c r="Q111" s="77" t="s">
        <v>638</v>
      </c>
      <c r="R111" s="77" t="s">
        <v>638</v>
      </c>
    </row>
    <row r="112" spans="1:18" ht="12.75" customHeight="1" x14ac:dyDescent="0.3">
      <c r="A112" s="77" t="s">
        <v>60</v>
      </c>
      <c r="B112" s="68" t="s">
        <v>621</v>
      </c>
      <c r="C112" s="58" t="str">
        <f>VLOOKUP($A112,db_emp!$A$7:$N$156,2,FALSE)</f>
        <v>Assim Saúde</v>
      </c>
      <c r="D112" s="84" t="str">
        <f>VLOOKUP($A112,db_emp!$A$7:$N$157,D$5,FALSE)</f>
        <v>Planos e Seguros</v>
      </c>
      <c r="E112" s="77" t="str">
        <f t="shared" si="7"/>
        <v>ASSI</v>
      </c>
      <c r="F112" s="77" t="str">
        <f>VLOOKUP($A112,db_emp!$A$7:$N$156,F$5,FALSE)</f>
        <v>ASSI</v>
      </c>
      <c r="G112" s="83"/>
      <c r="H112" s="225"/>
      <c r="I112" s="78" t="s">
        <v>905</v>
      </c>
      <c r="J112" s="78" t="s">
        <v>905</v>
      </c>
      <c r="K112" s="77" t="s">
        <v>666</v>
      </c>
      <c r="L112" s="77" t="s">
        <v>667</v>
      </c>
      <c r="M112" s="77" t="s">
        <v>634</v>
      </c>
      <c r="N112" s="77" t="s">
        <v>635</v>
      </c>
      <c r="O112" s="77" t="s">
        <v>636</v>
      </c>
      <c r="P112" s="77" t="s">
        <v>637</v>
      </c>
      <c r="Q112" s="77" t="s">
        <v>637</v>
      </c>
      <c r="R112" s="77" t="s">
        <v>638</v>
      </c>
    </row>
    <row r="113" spans="1:18" ht="12.75" customHeight="1" x14ac:dyDescent="0.3">
      <c r="A113" s="77" t="s">
        <v>64</v>
      </c>
      <c r="B113" s="68" t="s">
        <v>621</v>
      </c>
      <c r="C113" s="58" t="str">
        <f>VLOOKUP($A113,db_emp!$A$7:$N$156,2,FALSE)</f>
        <v>AstraZeneca</v>
      </c>
      <c r="D113" s="76" t="str">
        <f>VLOOKUP($A113,db_emp!$A$7:$N$157,D$5,FALSE)</f>
        <v>Ind. Farmacêutica</v>
      </c>
      <c r="E113" s="77" t="str">
        <f t="shared" si="7"/>
        <v>ASZE</v>
      </c>
      <c r="F113" s="77" t="str">
        <f>VLOOKUP($A113,db_emp!$A$7:$N$156,F$5,FALSE)</f>
        <v>ASZE</v>
      </c>
      <c r="G113" s="83"/>
      <c r="H113" s="225"/>
      <c r="I113" s="77" t="s">
        <v>905</v>
      </c>
      <c r="J113" s="77" t="s">
        <v>673</v>
      </c>
      <c r="K113" s="77" t="s">
        <v>674</v>
      </c>
      <c r="L113" s="77" t="s">
        <v>675</v>
      </c>
      <c r="M113" s="77" t="s">
        <v>676</v>
      </c>
      <c r="N113" s="77" t="s">
        <v>677</v>
      </c>
      <c r="O113" s="77" t="s">
        <v>678</v>
      </c>
      <c r="P113" s="77" t="s">
        <v>678</v>
      </c>
      <c r="Q113" s="78" t="s">
        <v>905</v>
      </c>
      <c r="R113" s="78" t="s">
        <v>905</v>
      </c>
    </row>
    <row r="114" spans="1:18" ht="12.75" customHeight="1" x14ac:dyDescent="0.3">
      <c r="A114" s="77" t="s">
        <v>68</v>
      </c>
      <c r="B114" s="68" t="s">
        <v>621</v>
      </c>
      <c r="C114" s="58" t="str">
        <f>VLOOKUP($A114,db_emp!$A$7:$N$156,2,FALSE)</f>
        <v>Athena Saúde</v>
      </c>
      <c r="D114" s="84" t="str">
        <f>VLOOKUP($A114,db_emp!$A$7:$N$157,D$5,FALSE)</f>
        <v>Planos e Seguros</v>
      </c>
      <c r="E114" s="77" t="str">
        <f t="shared" si="7"/>
        <v>ATHE</v>
      </c>
      <c r="F114" s="77" t="str">
        <f>VLOOKUP($A114,db_emp!$A$7:$N$156,F$5,FALSE)</f>
        <v>ATHE</v>
      </c>
      <c r="G114" s="83"/>
      <c r="H114" s="225"/>
      <c r="I114" s="78" t="s">
        <v>905</v>
      </c>
      <c r="J114" s="78" t="s">
        <v>905</v>
      </c>
      <c r="K114" s="78" t="s">
        <v>905</v>
      </c>
      <c r="L114" s="78" t="s">
        <v>905</v>
      </c>
      <c r="M114" s="77" t="s">
        <v>679</v>
      </c>
      <c r="N114" s="77" t="s">
        <v>679</v>
      </c>
      <c r="O114" s="77" t="s">
        <v>680</v>
      </c>
      <c r="P114" s="77" t="s">
        <v>681</v>
      </c>
      <c r="Q114" s="77" t="s">
        <v>681</v>
      </c>
      <c r="R114" s="77" t="s">
        <v>682</v>
      </c>
    </row>
    <row r="115" spans="1:18" ht="12.75" customHeight="1" x14ac:dyDescent="0.3">
      <c r="A115" s="77" t="s">
        <v>72</v>
      </c>
      <c r="B115" s="68" t="s">
        <v>621</v>
      </c>
      <c r="C115" s="58" t="str">
        <f>VLOOKUP($A115,db_emp!$A$7:$N$156,2,FALSE)</f>
        <v>Bayer Pharma</v>
      </c>
      <c r="D115" s="76" t="str">
        <f>VLOOKUP($A115,db_emp!$A$7:$N$157,D$5,FALSE)</f>
        <v>Ind. Farmacêutica</v>
      </c>
      <c r="E115" s="77" t="str">
        <f t="shared" si="7"/>
        <v>BAYE</v>
      </c>
      <c r="F115" s="77" t="str">
        <f>VLOOKUP($A115,db_emp!$A$7:$N$156,F$5,FALSE)</f>
        <v>BAYE</v>
      </c>
      <c r="G115" s="83"/>
      <c r="H115" s="225"/>
      <c r="I115" s="77" t="s">
        <v>683</v>
      </c>
      <c r="J115" s="77" t="s">
        <v>623</v>
      </c>
      <c r="K115" s="77" t="s">
        <v>639</v>
      </c>
      <c r="L115" s="77" t="s">
        <v>624</v>
      </c>
      <c r="M115" s="77" t="s">
        <v>624</v>
      </c>
      <c r="N115" s="77" t="s">
        <v>626</v>
      </c>
      <c r="O115" s="77" t="s">
        <v>627</v>
      </c>
      <c r="P115" s="77" t="s">
        <v>628</v>
      </c>
      <c r="Q115" s="77" t="s">
        <v>628</v>
      </c>
      <c r="R115" s="77" t="s">
        <v>638</v>
      </c>
    </row>
    <row r="116" spans="1:18" ht="12.75" customHeight="1" x14ac:dyDescent="0.3">
      <c r="A116" s="77" t="s">
        <v>80</v>
      </c>
      <c r="B116" s="68" t="s">
        <v>621</v>
      </c>
      <c r="C116" s="58" t="str">
        <f>VLOOKUP($A116,db_emp!$A$7:$N$156,2,FALSE)</f>
        <v>BP - Beneficência Portuguesa de São Paulo</v>
      </c>
      <c r="D116" s="180" t="str">
        <f>VLOOKUP($A116,db_emp!$A$7:$N$157,D$5,FALSE)</f>
        <v>Redes Hospitalares</v>
      </c>
      <c r="E116" s="77" t="str">
        <f t="shared" si="7"/>
        <v>BEPO</v>
      </c>
      <c r="F116" s="77" t="str">
        <f>VLOOKUP($A116,db_emp!$A$7:$N$156,F$5,FALSE)</f>
        <v>BEPO</v>
      </c>
      <c r="G116" s="83"/>
      <c r="H116" s="225"/>
      <c r="I116" s="77" t="s">
        <v>630</v>
      </c>
      <c r="J116" s="77" t="s">
        <v>631</v>
      </c>
      <c r="K116" s="77" t="s">
        <v>632</v>
      </c>
      <c r="L116" s="77" t="s">
        <v>633</v>
      </c>
      <c r="M116" s="77" t="s">
        <v>634</v>
      </c>
      <c r="N116" s="77" t="s">
        <v>635</v>
      </c>
      <c r="O116" s="77" t="s">
        <v>636</v>
      </c>
      <c r="P116" s="77" t="s">
        <v>636</v>
      </c>
      <c r="Q116" s="77" t="s">
        <v>638</v>
      </c>
      <c r="R116" s="77" t="s">
        <v>638</v>
      </c>
    </row>
    <row r="117" spans="1:18" ht="12.75" customHeight="1" x14ac:dyDescent="0.3">
      <c r="A117" s="77" t="s">
        <v>88</v>
      </c>
      <c r="B117" s="68" t="s">
        <v>621</v>
      </c>
      <c r="C117" s="58" t="str">
        <f>VLOOKUP($A117,db_emp!$A$7:$N$156,2,FALSE)</f>
        <v>Blau</v>
      </c>
      <c r="D117" s="76" t="str">
        <f>VLOOKUP($A117,db_emp!$A$7:$N$157,D$5,FALSE)</f>
        <v>Ind. Farmacêutica</v>
      </c>
      <c r="E117" s="77" t="str">
        <f t="shared" si="7"/>
        <v>BLAU</v>
      </c>
      <c r="F117" s="77" t="str">
        <f>VLOOKUP($A117,db_emp!$A$7:$N$156,F$5,FALSE)</f>
        <v>BLAU</v>
      </c>
      <c r="G117" s="83"/>
      <c r="H117" s="225"/>
      <c r="I117" s="77" t="s">
        <v>684</v>
      </c>
      <c r="J117" s="77" t="s">
        <v>684</v>
      </c>
      <c r="K117" s="77" t="s">
        <v>632</v>
      </c>
      <c r="L117" s="77" t="s">
        <v>633</v>
      </c>
      <c r="M117" s="77" t="s">
        <v>634</v>
      </c>
      <c r="N117" s="77" t="s">
        <v>635</v>
      </c>
      <c r="O117" s="77" t="s">
        <v>636</v>
      </c>
      <c r="P117" s="77" t="s">
        <v>637</v>
      </c>
      <c r="Q117" s="77" t="s">
        <v>638</v>
      </c>
      <c r="R117" s="77" t="s">
        <v>638</v>
      </c>
    </row>
    <row r="118" spans="1:18" ht="12.75" customHeight="1" x14ac:dyDescent="0.3">
      <c r="A118" s="77" t="s">
        <v>99</v>
      </c>
      <c r="B118" s="68" t="s">
        <v>621</v>
      </c>
      <c r="C118" s="58" t="str">
        <f>VLOOKUP($A118,db_emp!$A$7:$N$156,2,FALSE)</f>
        <v>Bristol-Myers Squibb</v>
      </c>
      <c r="D118" s="76" t="str">
        <f>VLOOKUP($A118,db_emp!$A$7:$N$157,D$5,FALSE)</f>
        <v>Ind. Farmacêutica</v>
      </c>
      <c r="E118" s="77" t="str">
        <f t="shared" si="7"/>
        <v>BRIS</v>
      </c>
      <c r="F118" s="77" t="str">
        <f>VLOOKUP($A118,db_emp!$A$7:$N$156,F$5,FALSE)</f>
        <v>BRIS</v>
      </c>
      <c r="G118" s="83"/>
      <c r="H118" s="225"/>
      <c r="I118" s="77" t="s">
        <v>630</v>
      </c>
      <c r="J118" s="77" t="s">
        <v>631</v>
      </c>
      <c r="K118" s="77" t="s">
        <v>632</v>
      </c>
      <c r="L118" s="77" t="s">
        <v>633</v>
      </c>
      <c r="M118" s="77" t="s">
        <v>634</v>
      </c>
      <c r="N118" s="77" t="s">
        <v>635</v>
      </c>
      <c r="O118" s="77" t="s">
        <v>635</v>
      </c>
      <c r="P118" s="78" t="s">
        <v>905</v>
      </c>
      <c r="Q118" s="77" t="s">
        <v>638</v>
      </c>
      <c r="R118" s="77" t="s">
        <v>638</v>
      </c>
    </row>
    <row r="119" spans="1:18" ht="12.75" customHeight="1" x14ac:dyDescent="0.3">
      <c r="A119" s="77" t="s">
        <v>111</v>
      </c>
      <c r="B119" s="68" t="s">
        <v>621</v>
      </c>
      <c r="C119" s="58" t="str">
        <f>VLOOKUP($A119,db_emp!$A$7:$N$156,2,FALSE)</f>
        <v>Bradesco Saúde</v>
      </c>
      <c r="D119" s="84" t="str">
        <f>VLOOKUP($A119,db_emp!$A$7:$N$157,D$5,FALSE)</f>
        <v>Planos e Seguros</v>
      </c>
      <c r="E119" s="77" t="str">
        <f t="shared" si="7"/>
        <v>BRSA</v>
      </c>
      <c r="F119" s="77" t="str">
        <f>VLOOKUP($A119,db_emp!$A$7:$N$156,F$5,FALSE)</f>
        <v>BRSA</v>
      </c>
      <c r="G119" s="83"/>
      <c r="H119" s="225"/>
      <c r="I119" s="77" t="s">
        <v>909</v>
      </c>
      <c r="J119" s="77" t="s">
        <v>910</v>
      </c>
      <c r="K119" s="77" t="s">
        <v>911</v>
      </c>
      <c r="L119" s="77" t="s">
        <v>912</v>
      </c>
      <c r="M119" s="77" t="s">
        <v>913</v>
      </c>
      <c r="N119" s="77" t="s">
        <v>914</v>
      </c>
      <c r="O119" s="77" t="s">
        <v>908</v>
      </c>
      <c r="P119" s="77" t="s">
        <v>907</v>
      </c>
      <c r="Q119" s="77" t="s">
        <v>906</v>
      </c>
      <c r="R119" s="77" t="s">
        <v>906</v>
      </c>
    </row>
    <row r="120" spans="1:18" ht="12.75" customHeight="1" x14ac:dyDescent="0.3">
      <c r="A120" s="5" t="s">
        <v>96</v>
      </c>
      <c r="B120" s="13" t="s">
        <v>621</v>
      </c>
      <c r="C120" s="58" t="str">
        <f>VLOOKUP($A120,db_emp!$A$7:$N$156,2,FALSE)</f>
        <v>Fundação Butantan</v>
      </c>
      <c r="D120" s="226" t="str">
        <f>VLOOKUP($A120,db_emp!$A$7:$N$157,D$5,FALSE)</f>
        <v>Ind. Farmacêutica</v>
      </c>
      <c r="E120" s="77" t="str">
        <f t="shared" si="7"/>
        <v>BUTA</v>
      </c>
      <c r="F120" s="77" t="str">
        <f>VLOOKUP($A120,db_emp!$A$7:$N$156,F$5,FALSE)</f>
        <v>BUTA</v>
      </c>
      <c r="G120" s="83"/>
      <c r="H120" s="225"/>
      <c r="I120" s="5" t="s">
        <v>687</v>
      </c>
      <c r="J120" s="5" t="s">
        <v>688</v>
      </c>
      <c r="K120" s="5" t="s">
        <v>689</v>
      </c>
      <c r="L120" s="5" t="s">
        <v>690</v>
      </c>
      <c r="M120" s="5" t="s">
        <v>690</v>
      </c>
      <c r="N120" s="5" t="s">
        <v>691</v>
      </c>
      <c r="O120" s="5" t="s">
        <v>692</v>
      </c>
      <c r="P120" s="5" t="s">
        <v>693</v>
      </c>
      <c r="Q120" s="5" t="s">
        <v>694</v>
      </c>
      <c r="R120" s="5" t="s">
        <v>694</v>
      </c>
    </row>
    <row r="121" spans="1:18" ht="12.75" customHeight="1" x14ac:dyDescent="0.3">
      <c r="A121" s="77" t="s">
        <v>119</v>
      </c>
      <c r="B121" s="68" t="s">
        <v>621</v>
      </c>
      <c r="C121" s="58" t="str">
        <f>VLOOKUP($A121,db_emp!$A$7:$N$156,2,FALSE)</f>
        <v>Care Plus</v>
      </c>
      <c r="D121" s="84" t="str">
        <f>VLOOKUP($A121,db_emp!$A$7:$N$157,D$5,FALSE)</f>
        <v>Planos e Seguros</v>
      </c>
      <c r="E121" s="77" t="str">
        <f t="shared" si="7"/>
        <v>CARE</v>
      </c>
      <c r="F121" s="77" t="str">
        <f>VLOOKUP($A121,db_emp!$A$7:$N$156,F$5,FALSE)</f>
        <v>CARE</v>
      </c>
      <c r="G121" s="83"/>
      <c r="H121" s="225"/>
      <c r="I121" s="77" t="s">
        <v>647</v>
      </c>
      <c r="J121" s="77" t="s">
        <v>648</v>
      </c>
      <c r="K121" s="77" t="s">
        <v>666</v>
      </c>
      <c r="L121" s="77" t="s">
        <v>633</v>
      </c>
      <c r="M121" s="77" t="s">
        <v>634</v>
      </c>
      <c r="N121" s="77" t="s">
        <v>635</v>
      </c>
      <c r="O121" s="77" t="s">
        <v>636</v>
      </c>
      <c r="P121" s="77" t="s">
        <v>637</v>
      </c>
      <c r="Q121" s="77" t="s">
        <v>637</v>
      </c>
      <c r="R121" s="77" t="s">
        <v>638</v>
      </c>
    </row>
    <row r="122" spans="1:18" ht="12.75" customHeight="1" x14ac:dyDescent="0.3">
      <c r="A122" s="77" t="s">
        <v>123</v>
      </c>
      <c r="B122" s="68" t="s">
        <v>621</v>
      </c>
      <c r="C122" s="58" t="str">
        <f>VLOOKUP($A122,db_emp!$A$7:$N$156,2,FALSE)</f>
        <v>CASSI</v>
      </c>
      <c r="D122" s="84" t="str">
        <f>VLOOKUP($A122,db_emp!$A$7:$N$157,D$5,FALSE)</f>
        <v>Planos e Seguros</v>
      </c>
      <c r="E122" s="77" t="str">
        <f t="shared" si="7"/>
        <v>CASS</v>
      </c>
      <c r="F122" s="77" t="str">
        <f>VLOOKUP($A122,db_emp!$A$7:$N$156,F$5,FALSE)</f>
        <v>CASS</v>
      </c>
      <c r="G122" s="83"/>
      <c r="H122" s="225"/>
      <c r="I122" s="77" t="s">
        <v>708</v>
      </c>
      <c r="J122" s="77" t="s">
        <v>709</v>
      </c>
      <c r="K122" s="77" t="s">
        <v>710</v>
      </c>
      <c r="L122" s="77" t="s">
        <v>711</v>
      </c>
      <c r="M122" s="77" t="s">
        <v>712</v>
      </c>
      <c r="N122" s="77" t="s">
        <v>713</v>
      </c>
      <c r="O122" s="77" t="s">
        <v>714</v>
      </c>
      <c r="P122" s="77" t="s">
        <v>715</v>
      </c>
      <c r="Q122" s="77" t="s">
        <v>716</v>
      </c>
      <c r="R122" s="77" t="s">
        <v>717</v>
      </c>
    </row>
    <row r="123" spans="1:18" ht="12.75" customHeight="1" x14ac:dyDescent="0.3">
      <c r="A123" s="77" t="s">
        <v>127</v>
      </c>
      <c r="B123" s="68" t="s">
        <v>621</v>
      </c>
      <c r="C123" s="58" t="str">
        <f>VLOOKUP($A123,db_emp!$A$7:$N$156,2,FALSE)</f>
        <v>CEJAM</v>
      </c>
      <c r="D123" s="85" t="str">
        <f>VLOOKUP($A123,db_emp!$A$7:$N$157,D$5,FALSE)</f>
        <v>Gestão como OS</v>
      </c>
      <c r="E123" s="77" t="str">
        <f t="shared" si="7"/>
        <v>CEJA</v>
      </c>
      <c r="F123" s="77" t="str">
        <f>VLOOKUP($A123,db_emp!$A$7:$N$156,F$5,FALSE)</f>
        <v>CEJA</v>
      </c>
      <c r="G123" s="83"/>
      <c r="H123" s="225"/>
      <c r="I123" s="77" t="s">
        <v>683</v>
      </c>
      <c r="J123" s="77" t="s">
        <v>683</v>
      </c>
      <c r="K123" s="77" t="s">
        <v>639</v>
      </c>
      <c r="L123" s="77" t="s">
        <v>624</v>
      </c>
      <c r="M123" s="77" t="s">
        <v>625</v>
      </c>
      <c r="N123" s="77" t="s">
        <v>626</v>
      </c>
      <c r="O123" s="77" t="s">
        <v>627</v>
      </c>
      <c r="P123" s="77" t="s">
        <v>628</v>
      </c>
      <c r="Q123" s="77" t="s">
        <v>628</v>
      </c>
      <c r="R123" s="77" t="s">
        <v>629</v>
      </c>
    </row>
    <row r="124" spans="1:18" ht="12.75" customHeight="1" x14ac:dyDescent="0.3">
      <c r="A124" s="77" t="s">
        <v>132</v>
      </c>
      <c r="B124" s="68" t="s">
        <v>621</v>
      </c>
      <c r="C124" s="58" t="str">
        <f>VLOOKUP($A124,db_emp!$A$7:$N$156,2,FALSE)</f>
        <v>Grupo Cimed</v>
      </c>
      <c r="D124" s="76" t="str">
        <f>VLOOKUP($A124,db_emp!$A$7:$N$157,D$5,FALSE)</f>
        <v>Ind. Farmacêutica</v>
      </c>
      <c r="E124" s="77" t="str">
        <f t="shared" si="7"/>
        <v>CIME</v>
      </c>
      <c r="F124" s="77" t="str">
        <f>VLOOKUP($A124,db_emp!$A$7:$N$156,F$5,FALSE)</f>
        <v>CIME</v>
      </c>
      <c r="G124" s="83"/>
      <c r="H124" s="225"/>
      <c r="I124" s="77" t="s">
        <v>905</v>
      </c>
      <c r="J124" s="77" t="s">
        <v>905</v>
      </c>
      <c r="K124" s="77" t="s">
        <v>905</v>
      </c>
      <c r="L124" s="77" t="s">
        <v>718</v>
      </c>
      <c r="M124" s="77" t="s">
        <v>719</v>
      </c>
      <c r="N124" s="77" t="s">
        <v>720</v>
      </c>
      <c r="O124" s="77" t="s">
        <v>721</v>
      </c>
      <c r="P124" s="77" t="s">
        <v>722</v>
      </c>
      <c r="Q124" s="77" t="s">
        <v>722</v>
      </c>
      <c r="R124" s="77" t="s">
        <v>723</v>
      </c>
    </row>
    <row r="125" spans="1:18" ht="12.75" customHeight="1" x14ac:dyDescent="0.3">
      <c r="A125" s="77" t="s">
        <v>136</v>
      </c>
      <c r="B125" s="68" t="s">
        <v>621</v>
      </c>
      <c r="C125" s="58" t="str">
        <f>VLOOKUP($A125,db_emp!$A$7:$N$156,2,FALSE)</f>
        <v>Clamed</v>
      </c>
      <c r="D125" s="196" t="str">
        <f>VLOOKUP($A125,db_emp!$A$7:$N$157,D$5,FALSE)</f>
        <v>Farmácias e Drogarias</v>
      </c>
      <c r="E125" s="77" t="str">
        <f t="shared" si="7"/>
        <v>CLAM</v>
      </c>
      <c r="F125" s="77" t="str">
        <f>VLOOKUP($A125,db_emp!$A$7:$N$156,F$5,FALSE)</f>
        <v>CLAM</v>
      </c>
      <c r="G125" s="83"/>
      <c r="H125" s="225"/>
      <c r="I125" s="77" t="s">
        <v>683</v>
      </c>
      <c r="J125" s="77" t="s">
        <v>623</v>
      </c>
      <c r="K125" s="77" t="s">
        <v>639</v>
      </c>
      <c r="L125" s="77" t="s">
        <v>624</v>
      </c>
      <c r="M125" s="77" t="s">
        <v>625</v>
      </c>
      <c r="N125" s="77" t="s">
        <v>626</v>
      </c>
      <c r="O125" s="77" t="s">
        <v>627</v>
      </c>
      <c r="P125" s="77" t="s">
        <v>628</v>
      </c>
      <c r="Q125" s="77" t="s">
        <v>628</v>
      </c>
      <c r="R125" s="77" t="s">
        <v>905</v>
      </c>
    </row>
    <row r="126" spans="1:18" ht="12.75" customHeight="1" x14ac:dyDescent="0.3">
      <c r="A126" s="77" t="s">
        <v>144</v>
      </c>
      <c r="B126" s="68" t="s">
        <v>621</v>
      </c>
      <c r="C126" s="58" t="str">
        <f>VLOOKUP($A126,db_emp!$A$7:$N$156,2,FALSE)</f>
        <v>DASA</v>
      </c>
      <c r="D126" s="182" t="str">
        <f>VLOOKUP($A126,db_emp!$A$7:$N$157,D$5,FALSE)</f>
        <v>Diagnóstico e Terapia</v>
      </c>
      <c r="E126" s="77" t="str">
        <f t="shared" si="7"/>
        <v>DASA</v>
      </c>
      <c r="F126" s="77" t="str">
        <f>VLOOKUP($A126,db_emp!$A$7:$N$156,F$5,FALSE)</f>
        <v>DASA</v>
      </c>
      <c r="G126" s="83"/>
      <c r="H126" s="225"/>
      <c r="I126" s="77" t="s">
        <v>724</v>
      </c>
      <c r="J126" s="77" t="s">
        <v>725</v>
      </c>
      <c r="K126" s="77" t="s">
        <v>725</v>
      </c>
      <c r="L126" s="77" t="s">
        <v>726</v>
      </c>
      <c r="M126" s="77" t="s">
        <v>726</v>
      </c>
      <c r="N126" s="77" t="s">
        <v>727</v>
      </c>
      <c r="O126" s="77" t="s">
        <v>727</v>
      </c>
      <c r="P126" s="77" t="s">
        <v>728</v>
      </c>
      <c r="Q126" s="77" t="s">
        <v>728</v>
      </c>
      <c r="R126" s="77" t="s">
        <v>646</v>
      </c>
    </row>
    <row r="127" spans="1:18" ht="12.75" customHeight="1" x14ac:dyDescent="0.3">
      <c r="A127" s="77" t="s">
        <v>150</v>
      </c>
      <c r="B127" s="68" t="s">
        <v>621</v>
      </c>
      <c r="C127" s="58" t="str">
        <f>VLOOKUP($A127,db_emp!$A$7:$N$156,2,FALSE)</f>
        <v>DIMED/Grupo Panvel</v>
      </c>
      <c r="D127" s="196" t="str">
        <f>VLOOKUP($A127,db_emp!$A$7:$N$157,D$5,FALSE)</f>
        <v>Farmácias e Drogarias</v>
      </c>
      <c r="E127" s="77" t="str">
        <f t="shared" si="7"/>
        <v>DIME</v>
      </c>
      <c r="F127" s="77" t="str">
        <f>VLOOKUP($A127,db_emp!$A$7:$N$156,F$5,FALSE)</f>
        <v>DIME</v>
      </c>
      <c r="G127" s="83"/>
      <c r="H127" s="225"/>
      <c r="I127" s="77" t="s">
        <v>736</v>
      </c>
      <c r="J127" s="77" t="s">
        <v>736</v>
      </c>
      <c r="K127" s="77" t="s">
        <v>736</v>
      </c>
      <c r="L127" s="77" t="s">
        <v>738</v>
      </c>
      <c r="M127" s="77" t="s">
        <v>738</v>
      </c>
      <c r="N127" s="77" t="s">
        <v>740</v>
      </c>
      <c r="O127" s="77" t="s">
        <v>742</v>
      </c>
      <c r="P127" s="77" t="s">
        <v>742</v>
      </c>
      <c r="Q127" s="77" t="s">
        <v>743</v>
      </c>
      <c r="R127" s="77" t="s">
        <v>638</v>
      </c>
    </row>
    <row r="128" spans="1:18" ht="12.75" customHeight="1" x14ac:dyDescent="0.3">
      <c r="A128" s="77" t="s">
        <v>305</v>
      </c>
      <c r="B128" s="68" t="s">
        <v>621</v>
      </c>
      <c r="C128" s="58" t="str">
        <f>VLOOKUP($A128,db_emp!$A$7:$N$156,2,FALSE)</f>
        <v>d1000</v>
      </c>
      <c r="D128" s="196" t="str">
        <f>VLOOKUP($A128,db_emp!$A$7:$N$157,D$5,FALSE)</f>
        <v>Farmácias e Drogarias</v>
      </c>
      <c r="E128" s="77" t="str">
        <f t="shared" si="7"/>
        <v>DMIL</v>
      </c>
      <c r="F128" s="77" t="str">
        <f>VLOOKUP($A128,db_emp!$A$7:$N$156,F$5,FALSE)</f>
        <v>PROF</v>
      </c>
      <c r="G128" s="83"/>
      <c r="H128" s="225"/>
      <c r="I128" s="77" t="s">
        <v>905</v>
      </c>
      <c r="J128" s="77" t="s">
        <v>905</v>
      </c>
      <c r="K128" s="77" t="s">
        <v>764</v>
      </c>
      <c r="L128" s="77" t="s">
        <v>760</v>
      </c>
      <c r="M128" s="77" t="s">
        <v>761</v>
      </c>
      <c r="N128" s="77" t="s">
        <v>761</v>
      </c>
      <c r="O128" s="77" t="s">
        <v>762</v>
      </c>
      <c r="P128" s="77" t="s">
        <v>813</v>
      </c>
      <c r="Q128" s="77" t="s">
        <v>813</v>
      </c>
      <c r="R128" s="77" t="s">
        <v>813</v>
      </c>
    </row>
    <row r="129" spans="1:18" ht="12.75" customHeight="1" x14ac:dyDescent="0.3">
      <c r="A129" s="77" t="s">
        <v>154</v>
      </c>
      <c r="B129" s="68" t="s">
        <v>621</v>
      </c>
      <c r="C129" s="58" t="str">
        <f>VLOOKUP($A129,db_emp!$A$7:$N$156,2,FALSE)</f>
        <v>Grupo DPSP</v>
      </c>
      <c r="D129" s="196" t="str">
        <f>VLOOKUP($A129,db_emp!$A$7:$N$157,D$5,FALSE)</f>
        <v>Farmácias e Drogarias</v>
      </c>
      <c r="E129" s="77" t="str">
        <f t="shared" si="7"/>
        <v>DPSP</v>
      </c>
      <c r="F129" s="77" t="str">
        <f>VLOOKUP($A129,db_emp!$A$7:$N$156,F$5,FALSE)</f>
        <v>DPSP</v>
      </c>
      <c r="G129" s="83"/>
      <c r="H129" s="225"/>
      <c r="I129" s="77" t="s">
        <v>662</v>
      </c>
      <c r="J129" s="77" t="s">
        <v>662</v>
      </c>
      <c r="K129" s="77" t="s">
        <v>663</v>
      </c>
      <c r="L129" s="77" t="s">
        <v>663</v>
      </c>
      <c r="M129" s="77" t="s">
        <v>732</v>
      </c>
      <c r="N129" s="77" t="s">
        <v>664</v>
      </c>
      <c r="O129" s="77" t="s">
        <v>664</v>
      </c>
      <c r="P129" s="77" t="s">
        <v>733</v>
      </c>
      <c r="Q129" s="77" t="s">
        <v>734</v>
      </c>
      <c r="R129" s="77" t="s">
        <v>734</v>
      </c>
    </row>
    <row r="130" spans="1:18" ht="12.75" customHeight="1" x14ac:dyDescent="0.3">
      <c r="A130" s="77" t="s">
        <v>103</v>
      </c>
      <c r="B130" s="68" t="s">
        <v>621</v>
      </c>
      <c r="C130" s="58" t="str">
        <f>VLOOKUP($A130,db_emp!$A$7:$N$156,2,FALSE)</f>
        <v>EBSERH</v>
      </c>
      <c r="D130" s="180" t="str">
        <f>VLOOKUP($A130,db_emp!$A$7:$N$157,D$5,FALSE)</f>
        <v>Redes Hospitalares</v>
      </c>
      <c r="E130" s="77" t="str">
        <f t="shared" si="7"/>
        <v>EBSE</v>
      </c>
      <c r="F130" s="77" t="str">
        <f>VLOOKUP($A130,db_emp!$A$7:$N$156,F$5,FALSE)</f>
        <v>EBSE</v>
      </c>
      <c r="G130" s="83"/>
      <c r="H130" s="225"/>
      <c r="I130" s="77" t="s">
        <v>683</v>
      </c>
      <c r="J130" s="77" t="s">
        <v>623</v>
      </c>
      <c r="K130" s="77" t="s">
        <v>639</v>
      </c>
      <c r="L130" s="77" t="s">
        <v>624</v>
      </c>
      <c r="M130" s="77" t="s">
        <v>625</v>
      </c>
      <c r="N130" s="77" t="s">
        <v>626</v>
      </c>
      <c r="O130" s="77" t="s">
        <v>695</v>
      </c>
      <c r="P130" s="77" t="s">
        <v>628</v>
      </c>
      <c r="Q130" s="77" t="s">
        <v>629</v>
      </c>
      <c r="R130" s="77" t="s">
        <v>629</v>
      </c>
    </row>
    <row r="131" spans="1:18" ht="12.75" customHeight="1" x14ac:dyDescent="0.3">
      <c r="A131" s="77" t="s">
        <v>162</v>
      </c>
      <c r="B131" s="68" t="s">
        <v>621</v>
      </c>
      <c r="C131" s="58" t="str">
        <f>VLOOKUP($A131,db_emp!$A$7:$N$156,2,FALSE)</f>
        <v>Hospital Albert Einstein</v>
      </c>
      <c r="D131" s="180" t="str">
        <f>VLOOKUP($A131,db_emp!$A$7:$N$157,D$5,FALSE)</f>
        <v>Redes Hospitalares</v>
      </c>
      <c r="E131" s="77" t="str">
        <f t="shared" si="7"/>
        <v>EINS</v>
      </c>
      <c r="F131" s="77" t="str">
        <f>VLOOKUP($A131,db_emp!$A$7:$N$156,F$5,FALSE)</f>
        <v>EINS</v>
      </c>
      <c r="G131" s="83"/>
      <c r="H131" s="225"/>
      <c r="I131" s="77" t="s">
        <v>630</v>
      </c>
      <c r="J131" s="77" t="s">
        <v>630</v>
      </c>
      <c r="K131" s="77" t="s">
        <v>905</v>
      </c>
      <c r="L131" s="77" t="s">
        <v>633</v>
      </c>
      <c r="M131" s="77" t="s">
        <v>634</v>
      </c>
      <c r="N131" s="77" t="s">
        <v>635</v>
      </c>
      <c r="O131" s="77" t="s">
        <v>636</v>
      </c>
      <c r="P131" s="77" t="s">
        <v>637</v>
      </c>
      <c r="Q131" s="77" t="s">
        <v>637</v>
      </c>
      <c r="R131" s="77" t="s">
        <v>638</v>
      </c>
    </row>
    <row r="132" spans="1:18" ht="12.75" customHeight="1" x14ac:dyDescent="0.3">
      <c r="A132" s="77" t="s">
        <v>166</v>
      </c>
      <c r="B132" s="68" t="s">
        <v>621</v>
      </c>
      <c r="C132" s="58" t="str">
        <f>VLOOKUP($A132,db_emp!$A$7:$N$156,2,FALSE)</f>
        <v>Elfa Medicamentos</v>
      </c>
      <c r="D132" s="86" t="str">
        <f>VLOOKUP($A132,db_emp!$A$7:$N$157,D$5,FALSE)</f>
        <v>Distribuição</v>
      </c>
      <c r="E132" s="77" t="str">
        <f t="shared" si="7"/>
        <v>ELFA</v>
      </c>
      <c r="F132" s="77" t="str">
        <f>VLOOKUP($A132,db_emp!$A$7:$N$156,F$5,FALSE)</f>
        <v>ELFA</v>
      </c>
      <c r="G132" s="83"/>
      <c r="H132" s="225"/>
      <c r="I132" s="77" t="s">
        <v>905</v>
      </c>
      <c r="J132" s="77" t="s">
        <v>905</v>
      </c>
      <c r="K132" s="77" t="s">
        <v>631</v>
      </c>
      <c r="L132" s="77" t="s">
        <v>633</v>
      </c>
      <c r="M132" s="77" t="s">
        <v>634</v>
      </c>
      <c r="N132" s="77" t="s">
        <v>635</v>
      </c>
      <c r="O132" s="77" t="s">
        <v>635</v>
      </c>
      <c r="P132" s="77" t="s">
        <v>637</v>
      </c>
      <c r="Q132" s="77" t="s">
        <v>637</v>
      </c>
      <c r="R132" s="77" t="s">
        <v>646</v>
      </c>
    </row>
    <row r="133" spans="1:18" ht="12.75" customHeight="1" x14ac:dyDescent="0.3">
      <c r="A133" s="77" t="s">
        <v>170</v>
      </c>
      <c r="B133" s="68" t="s">
        <v>621</v>
      </c>
      <c r="C133" s="58" t="str">
        <f>VLOOKUP($A133,db_emp!$A$7:$N$156,2,FALSE)</f>
        <v>EMS</v>
      </c>
      <c r="D133" s="76" t="str">
        <f>VLOOKUP($A133,db_emp!$A$7:$N$157,D$5,FALSE)</f>
        <v>Ind. Farmacêutica</v>
      </c>
      <c r="E133" s="77" t="str">
        <f t="shared" si="7"/>
        <v>EMSA</v>
      </c>
      <c r="F133" s="77" t="str">
        <f>VLOOKUP($A133,db_emp!$A$7:$N$156,F$5,FALSE)</f>
        <v>EMSA</v>
      </c>
      <c r="G133" s="83"/>
      <c r="H133" s="225"/>
      <c r="I133" s="77" t="s">
        <v>905</v>
      </c>
      <c r="J133" s="77" t="s">
        <v>905</v>
      </c>
      <c r="K133" s="77" t="s">
        <v>905</v>
      </c>
      <c r="L133" s="77" t="s">
        <v>633</v>
      </c>
      <c r="M133" s="77" t="s">
        <v>634</v>
      </c>
      <c r="N133" s="77" t="s">
        <v>635</v>
      </c>
      <c r="O133" s="77" t="s">
        <v>636</v>
      </c>
      <c r="P133" s="77" t="s">
        <v>637</v>
      </c>
      <c r="Q133" s="77" t="s">
        <v>646</v>
      </c>
      <c r="R133" s="77" t="s">
        <v>646</v>
      </c>
    </row>
    <row r="134" spans="1:18" ht="12.75" customHeight="1" x14ac:dyDescent="0.3">
      <c r="A134" s="77" t="s">
        <v>174</v>
      </c>
      <c r="B134" s="68" t="s">
        <v>621</v>
      </c>
      <c r="C134" s="58" t="str">
        <f>VLOOKUP($A134,db_emp!$A$7:$N$156,2,FALSE)</f>
        <v>Eurofarma</v>
      </c>
      <c r="D134" s="76" t="str">
        <f>VLOOKUP($A134,db_emp!$A$7:$N$157,D$5,FALSE)</f>
        <v>Ind. Farmacêutica</v>
      </c>
      <c r="E134" s="77" t="str">
        <f t="shared" si="7"/>
        <v>EURO</v>
      </c>
      <c r="F134" s="77" t="str">
        <f>VLOOKUP($A134,db_emp!$A$7:$N$156,F$5,FALSE)</f>
        <v>EURO</v>
      </c>
      <c r="G134" s="83"/>
      <c r="H134" s="225"/>
      <c r="I134" s="77" t="s">
        <v>630</v>
      </c>
      <c r="J134" s="77" t="s">
        <v>631</v>
      </c>
      <c r="K134" s="77" t="s">
        <v>905</v>
      </c>
      <c r="L134" s="77" t="s">
        <v>633</v>
      </c>
      <c r="M134" s="77" t="s">
        <v>634</v>
      </c>
      <c r="N134" s="77" t="s">
        <v>635</v>
      </c>
      <c r="O134" s="77" t="s">
        <v>636</v>
      </c>
      <c r="P134" s="77" t="s">
        <v>636</v>
      </c>
      <c r="Q134" s="77" t="s">
        <v>637</v>
      </c>
      <c r="R134" s="77" t="s">
        <v>638</v>
      </c>
    </row>
    <row r="135" spans="1:18" ht="12.75" customHeight="1" x14ac:dyDescent="0.3">
      <c r="A135" s="77" t="s">
        <v>178</v>
      </c>
      <c r="B135" s="68" t="s">
        <v>621</v>
      </c>
      <c r="C135" s="58" t="str">
        <f>VLOOKUP($A135,db_emp!$A$7:$N$156,2,FALSE)</f>
        <v>Fundação do ABC</v>
      </c>
      <c r="D135" s="85" t="str">
        <f>VLOOKUP($A135,db_emp!$A$7:$N$157,D$5,FALSE)</f>
        <v>Gestão como OS</v>
      </c>
      <c r="E135" s="77" t="str">
        <f t="shared" si="7"/>
        <v>FABC</v>
      </c>
      <c r="F135" s="77" t="str">
        <f>VLOOKUP($A135,db_emp!$A$7:$N$156,F$5,FALSE)</f>
        <v>FABC</v>
      </c>
      <c r="G135" s="83"/>
      <c r="H135" s="225"/>
      <c r="I135" s="77" t="s">
        <v>654</v>
      </c>
      <c r="J135" s="77" t="s">
        <v>655</v>
      </c>
      <c r="K135" s="77" t="s">
        <v>656</v>
      </c>
      <c r="L135" s="77" t="s">
        <v>657</v>
      </c>
      <c r="M135" s="77" t="s">
        <v>658</v>
      </c>
      <c r="N135" s="77" t="s">
        <v>659</v>
      </c>
      <c r="O135" s="77" t="s">
        <v>660</v>
      </c>
      <c r="P135" s="77" t="s">
        <v>661</v>
      </c>
      <c r="Q135" s="77" t="s">
        <v>661</v>
      </c>
      <c r="R135" s="77" t="s">
        <v>629</v>
      </c>
    </row>
    <row r="136" spans="1:18" ht="12.75" customHeight="1" x14ac:dyDescent="0.3">
      <c r="A136" s="77" t="s">
        <v>185</v>
      </c>
      <c r="B136" s="68" t="s">
        <v>621</v>
      </c>
      <c r="C136" s="58" t="str">
        <f>VLOOKUP($A136,db_emp!$A$7:$N$156,2,FALSE)</f>
        <v>FFM USP</v>
      </c>
      <c r="D136" s="180" t="str">
        <f>VLOOKUP($A136,db_emp!$A$7:$N$157,D$5,FALSE)</f>
        <v>Redes Hospitalares</v>
      </c>
      <c r="E136" s="77" t="str">
        <f t="shared" ref="E136:E168" si="8">A136</f>
        <v>FFME</v>
      </c>
      <c r="F136" s="77" t="str">
        <f>VLOOKUP($A136,db_emp!$A$7:$N$156,F$5,FALSE)</f>
        <v>FFME</v>
      </c>
      <c r="G136" s="83"/>
      <c r="H136" s="225"/>
      <c r="I136" s="77" t="s">
        <v>735</v>
      </c>
      <c r="J136" s="77" t="s">
        <v>736</v>
      </c>
      <c r="K136" s="77" t="s">
        <v>737</v>
      </c>
      <c r="L136" s="77" t="s">
        <v>738</v>
      </c>
      <c r="M136" s="77" t="s">
        <v>739</v>
      </c>
      <c r="N136" s="77" t="s">
        <v>740</v>
      </c>
      <c r="O136" s="77" t="s">
        <v>741</v>
      </c>
      <c r="P136" s="77" t="s">
        <v>742</v>
      </c>
      <c r="Q136" s="77" t="s">
        <v>743</v>
      </c>
      <c r="R136" s="77" t="s">
        <v>743</v>
      </c>
    </row>
    <row r="137" spans="1:18" ht="12.75" customHeight="1" x14ac:dyDescent="0.3">
      <c r="A137" s="77" t="s">
        <v>189</v>
      </c>
      <c r="B137" s="68" t="s">
        <v>621</v>
      </c>
      <c r="C137" s="58" t="str">
        <f>VLOOKUP($A137,db_emp!$A$7:$N$156,2,FALSE)</f>
        <v>Fleury</v>
      </c>
      <c r="D137" s="182" t="str">
        <f>VLOOKUP($A137,db_emp!$A$7:$N$157,D$5,FALSE)</f>
        <v>Diagnóstico e Terapia</v>
      </c>
      <c r="E137" s="77" t="str">
        <f t="shared" si="8"/>
        <v>FLEU</v>
      </c>
      <c r="F137" s="77" t="str">
        <f>VLOOKUP($A137,db_emp!$A$7:$N$156,F$5,FALSE)</f>
        <v>FLEU</v>
      </c>
      <c r="G137" s="83"/>
      <c r="H137" s="225"/>
      <c r="I137" s="77" t="s">
        <v>744</v>
      </c>
      <c r="J137" s="77" t="s">
        <v>744</v>
      </c>
      <c r="K137" s="77" t="s">
        <v>745</v>
      </c>
      <c r="L137" s="77" t="s">
        <v>745</v>
      </c>
      <c r="M137" s="77" t="s">
        <v>746</v>
      </c>
      <c r="N137" s="77" t="s">
        <v>746</v>
      </c>
      <c r="O137" s="77" t="s">
        <v>747</v>
      </c>
      <c r="P137" s="77" t="s">
        <v>747</v>
      </c>
      <c r="Q137" s="77" t="s">
        <v>748</v>
      </c>
      <c r="R137" s="77" t="s">
        <v>646</v>
      </c>
    </row>
    <row r="138" spans="1:18" ht="12.75" customHeight="1" x14ac:dyDescent="0.3">
      <c r="A138" s="77" t="s">
        <v>201</v>
      </c>
      <c r="B138" s="68" t="s">
        <v>621</v>
      </c>
      <c r="C138" s="58" t="str">
        <f>VLOOKUP($A138,db_emp!$A$7:$N$156,2,FALSE)</f>
        <v>GEAP</v>
      </c>
      <c r="D138" s="84" t="str">
        <f>VLOOKUP($A138,db_emp!$A$7:$N$157,D$5,FALSE)</f>
        <v>Planos e Seguros</v>
      </c>
      <c r="E138" s="77" t="str">
        <f t="shared" si="8"/>
        <v>GEAP</v>
      </c>
      <c r="F138" s="77" t="str">
        <f>VLOOKUP($A138,db_emp!$A$7:$N$156,F$5,FALSE)</f>
        <v>GEAP</v>
      </c>
      <c r="G138" s="83"/>
      <c r="H138" s="225"/>
      <c r="I138" s="77" t="s">
        <v>735</v>
      </c>
      <c r="J138" s="77" t="s">
        <v>736</v>
      </c>
      <c r="K138" s="77" t="s">
        <v>737</v>
      </c>
      <c r="L138" s="77" t="s">
        <v>738</v>
      </c>
      <c r="M138" s="77" t="s">
        <v>739</v>
      </c>
      <c r="N138" s="77" t="s">
        <v>740</v>
      </c>
      <c r="O138" s="77" t="s">
        <v>741</v>
      </c>
      <c r="P138" s="77" t="s">
        <v>742</v>
      </c>
      <c r="Q138" s="77" t="s">
        <v>742</v>
      </c>
      <c r="R138" s="77" t="s">
        <v>743</v>
      </c>
    </row>
    <row r="139" spans="1:18" ht="12.75" customHeight="1" x14ac:dyDescent="0.3">
      <c r="A139" s="77" t="s">
        <v>107</v>
      </c>
      <c r="B139" s="68" t="s">
        <v>621</v>
      </c>
      <c r="C139" s="58" t="str">
        <f>VLOOKUP($A139,db_emp!$A$7:$N$156,2,FALSE)</f>
        <v>GHC (Grupo Hospitalar Conceição)</v>
      </c>
      <c r="D139" s="180" t="str">
        <f>VLOOKUP($A139,db_emp!$A$7:$N$157,D$5,FALSE)</f>
        <v>Redes Hospitalares</v>
      </c>
      <c r="E139" s="77" t="str">
        <f t="shared" si="8"/>
        <v>GHCO</v>
      </c>
      <c r="F139" s="77" t="str">
        <f>VLOOKUP($A139,db_emp!$A$7:$N$156,F$5,FALSE)</f>
        <v>GHCO</v>
      </c>
      <c r="G139" s="83"/>
      <c r="H139" s="225"/>
      <c r="I139" s="77" t="s">
        <v>683</v>
      </c>
      <c r="J139" s="77" t="s">
        <v>683</v>
      </c>
      <c r="K139" s="77" t="s">
        <v>639</v>
      </c>
      <c r="L139" s="77" t="s">
        <v>624</v>
      </c>
      <c r="M139" s="77" t="s">
        <v>625</v>
      </c>
      <c r="N139" s="77" t="s">
        <v>626</v>
      </c>
      <c r="O139" s="77" t="s">
        <v>627</v>
      </c>
      <c r="P139" s="78" t="s">
        <v>627</v>
      </c>
      <c r="Q139" s="77" t="s">
        <v>628</v>
      </c>
      <c r="R139" s="77" t="s">
        <v>629</v>
      </c>
    </row>
    <row r="140" spans="1:18" ht="12.75" customHeight="1" x14ac:dyDescent="0.3">
      <c r="A140" s="77" t="s">
        <v>220</v>
      </c>
      <c r="B140" s="68" t="s">
        <v>621</v>
      </c>
      <c r="C140" s="58" t="str">
        <f>VLOOKUP($A140,db_emp!$A$7:$N$156,2,FALSE)</f>
        <v>Notre Dame Participações S.A.</v>
      </c>
      <c r="D140" s="84" t="str">
        <f>VLOOKUP($A140,db_emp!$A$7:$N$157,D$5,FALSE)</f>
        <v>Planos e Seguros</v>
      </c>
      <c r="E140" s="77" t="str">
        <f t="shared" si="8"/>
        <v>GNDP</v>
      </c>
      <c r="F140" s="77" t="str">
        <f>VLOOKUP($A140,db_emp!$A$7:$N$156,F$5,FALSE)</f>
        <v>HAPV</v>
      </c>
      <c r="G140" s="83"/>
      <c r="H140" s="225"/>
      <c r="I140" s="77" t="s">
        <v>642</v>
      </c>
      <c r="J140" s="77" t="s">
        <v>725</v>
      </c>
      <c r="K140" s="77" t="s">
        <v>764</v>
      </c>
      <c r="L140" s="77" t="s">
        <v>726</v>
      </c>
      <c r="M140" s="77" t="s">
        <v>765</v>
      </c>
      <c r="N140" s="77" t="s">
        <v>727</v>
      </c>
      <c r="O140" s="26" t="s">
        <v>728</v>
      </c>
      <c r="P140" s="26" t="s">
        <v>728</v>
      </c>
      <c r="Q140" s="26" t="s">
        <v>728</v>
      </c>
      <c r="R140" s="26" t="s">
        <v>917</v>
      </c>
    </row>
    <row r="141" spans="1:18" ht="12.75" customHeight="1" x14ac:dyDescent="0.3">
      <c r="A141" s="77" t="s">
        <v>204</v>
      </c>
      <c r="B141" s="68" t="s">
        <v>621</v>
      </c>
      <c r="C141" s="58" t="str">
        <f>VLOOKUP($A141,db_emp!$A$7:$N$156,2,FALSE)</f>
        <v>Golden Cross/Vision Med</v>
      </c>
      <c r="D141" s="84" t="str">
        <f>VLOOKUP($A141,db_emp!$A$7:$N$157,D$5,FALSE)</f>
        <v>Planos e Seguros</v>
      </c>
      <c r="E141" s="77" t="str">
        <f t="shared" si="8"/>
        <v>GOLD</v>
      </c>
      <c r="F141" s="77" t="str">
        <f>VLOOKUP($A141,db_emp!$A$7:$N$156,F$5,FALSE)</f>
        <v>GOLD</v>
      </c>
      <c r="G141" s="83"/>
      <c r="H141" s="225"/>
      <c r="I141" s="77" t="s">
        <v>905</v>
      </c>
      <c r="J141" s="77" t="s">
        <v>905</v>
      </c>
      <c r="K141" s="77" t="s">
        <v>905</v>
      </c>
      <c r="L141" s="77" t="s">
        <v>738</v>
      </c>
      <c r="M141" s="77" t="s">
        <v>739</v>
      </c>
      <c r="N141" s="77" t="s">
        <v>740</v>
      </c>
      <c r="O141" s="77" t="s">
        <v>740</v>
      </c>
      <c r="P141" s="77" t="s">
        <v>742</v>
      </c>
      <c r="Q141" s="77" t="s">
        <v>742</v>
      </c>
      <c r="R141" s="77" t="s">
        <v>743</v>
      </c>
    </row>
    <row r="142" spans="1:18" ht="12.75" customHeight="1" x14ac:dyDescent="0.3">
      <c r="A142" s="77" t="s">
        <v>208</v>
      </c>
      <c r="B142" s="68" t="s">
        <v>621</v>
      </c>
      <c r="C142" s="58" t="str">
        <f>VLOOKUP($A142,db_emp!$A$7:$N$156,2,FALSE)</f>
        <v>GSK Farma</v>
      </c>
      <c r="D142" s="76" t="str">
        <f>VLOOKUP($A142,db_emp!$A$7:$N$157,D$5,FALSE)</f>
        <v>Ind. Farmacêutica</v>
      </c>
      <c r="E142" s="77" t="str">
        <f t="shared" si="8"/>
        <v>GSKF</v>
      </c>
      <c r="F142" s="77" t="str">
        <f>VLOOKUP($A142,db_emp!$A$7:$N$156,F$5,FALSE)</f>
        <v>GSKF</v>
      </c>
      <c r="G142" s="83"/>
      <c r="H142" s="225"/>
      <c r="I142" s="5" t="s">
        <v>905</v>
      </c>
      <c r="J142" s="5" t="s">
        <v>905</v>
      </c>
      <c r="K142" s="5" t="s">
        <v>905</v>
      </c>
      <c r="L142" s="5" t="s">
        <v>905</v>
      </c>
      <c r="M142" s="5" t="s">
        <v>905</v>
      </c>
      <c r="N142" s="77" t="s">
        <v>751</v>
      </c>
      <c r="O142" s="77" t="s">
        <v>752</v>
      </c>
      <c r="P142" s="77" t="s">
        <v>753</v>
      </c>
      <c r="Q142" s="77" t="s">
        <v>754</v>
      </c>
      <c r="R142" s="77" t="s">
        <v>754</v>
      </c>
    </row>
    <row r="143" spans="1:18" ht="12.75" customHeight="1" x14ac:dyDescent="0.3">
      <c r="A143" s="77" t="s">
        <v>212</v>
      </c>
      <c r="B143" s="68" t="s">
        <v>621</v>
      </c>
      <c r="C143" s="58" t="str">
        <f>VLOOKUP($A143,db_emp!$A$7:$N$156,2,FALSE)</f>
        <v>Hospital Alemão Oswaldo Cruz</v>
      </c>
      <c r="D143" s="180" t="str">
        <f>VLOOKUP($A143,db_emp!$A$7:$N$157,D$5,FALSE)</f>
        <v>Redes Hospitalares</v>
      </c>
      <c r="E143" s="77" t="str">
        <f t="shared" si="8"/>
        <v>HAOC</v>
      </c>
      <c r="F143" s="77" t="str">
        <f>VLOOKUP($A143,db_emp!$A$7:$N$156,F$5,FALSE)</f>
        <v>HAOC</v>
      </c>
      <c r="G143" s="83"/>
      <c r="H143" s="225"/>
      <c r="I143" s="5" t="s">
        <v>905</v>
      </c>
      <c r="J143" s="5" t="s">
        <v>905</v>
      </c>
      <c r="K143" s="5" t="s">
        <v>905</v>
      </c>
      <c r="L143" s="5" t="s">
        <v>905</v>
      </c>
      <c r="M143" s="5" t="s">
        <v>755</v>
      </c>
      <c r="N143" s="5" t="s">
        <v>756</v>
      </c>
      <c r="O143" s="5" t="s">
        <v>757</v>
      </c>
      <c r="P143" s="5" t="s">
        <v>758</v>
      </c>
      <c r="Q143" s="5" t="s">
        <v>758</v>
      </c>
      <c r="R143" s="5" t="s">
        <v>758</v>
      </c>
    </row>
    <row r="144" spans="1:18" ht="12.75" customHeight="1" x14ac:dyDescent="0.3">
      <c r="A144" s="77" t="s">
        <v>217</v>
      </c>
      <c r="B144" s="68" t="s">
        <v>621</v>
      </c>
      <c r="C144" s="58" t="str">
        <f>VLOOKUP($A144,db_emp!$A$7:$N$156,2,FALSE)</f>
        <v>Hapvida</v>
      </c>
      <c r="D144" s="84" t="str">
        <f>VLOOKUP($A144,db_emp!$A$7:$N$157,D$5,FALSE)</f>
        <v>Planos e Seguros</v>
      </c>
      <c r="E144" s="77" t="str">
        <f t="shared" si="8"/>
        <v>HAPV</v>
      </c>
      <c r="F144" s="77" t="str">
        <f>VLOOKUP($A144,db_emp!$A$7:$N$156,F$5,FALSE)</f>
        <v>HAPV</v>
      </c>
      <c r="G144" s="83"/>
      <c r="H144" s="225"/>
      <c r="I144" s="77" t="s">
        <v>642</v>
      </c>
      <c r="J144" s="77" t="s">
        <v>725</v>
      </c>
      <c r="K144" s="77" t="s">
        <v>764</v>
      </c>
      <c r="L144" s="77" t="s">
        <v>726</v>
      </c>
      <c r="M144" s="77" t="s">
        <v>765</v>
      </c>
      <c r="N144" s="77" t="s">
        <v>727</v>
      </c>
      <c r="O144" s="77" t="s">
        <v>749</v>
      </c>
      <c r="P144" s="77" t="s">
        <v>728</v>
      </c>
      <c r="Q144" s="77" t="s">
        <v>646</v>
      </c>
      <c r="R144" s="77" t="s">
        <v>646</v>
      </c>
    </row>
    <row r="145" spans="1:18" ht="12.75" customHeight="1" x14ac:dyDescent="0.3">
      <c r="A145" s="77" t="s">
        <v>227</v>
      </c>
      <c r="B145" s="68" t="s">
        <v>621</v>
      </c>
      <c r="C145" s="58" t="str">
        <f>VLOOKUP($A145,db_emp!$A$7:$N$156,2,FALSE)</f>
        <v>HCOR</v>
      </c>
      <c r="D145" s="180" t="str">
        <f>VLOOKUP($A145,db_emp!$A$7:$N$157,D$5,FALSE)</f>
        <v>Redes Hospitalares</v>
      </c>
      <c r="E145" s="77" t="str">
        <f t="shared" si="8"/>
        <v>HCOR</v>
      </c>
      <c r="F145" s="77" t="str">
        <f>VLOOKUP($A145,db_emp!$A$7:$N$156,F$5,FALSE)</f>
        <v>HCOR</v>
      </c>
      <c r="G145" s="83"/>
      <c r="H145" s="225"/>
      <c r="I145" s="77" t="s">
        <v>905</v>
      </c>
      <c r="J145" s="77" t="s">
        <v>905</v>
      </c>
      <c r="K145" s="77" t="s">
        <v>905</v>
      </c>
      <c r="L145" s="77" t="s">
        <v>905</v>
      </c>
      <c r="M145" s="77" t="s">
        <v>905</v>
      </c>
      <c r="N145" s="77" t="s">
        <v>635</v>
      </c>
      <c r="O145" s="77" t="s">
        <v>636</v>
      </c>
      <c r="P145" s="77" t="s">
        <v>637</v>
      </c>
      <c r="Q145" s="77" t="s">
        <v>638</v>
      </c>
      <c r="R145" s="77" t="s">
        <v>638</v>
      </c>
    </row>
    <row r="146" spans="1:18" ht="12.75" customHeight="1" x14ac:dyDescent="0.3">
      <c r="A146" s="77" t="s">
        <v>933</v>
      </c>
      <c r="B146" s="68" t="s">
        <v>621</v>
      </c>
      <c r="C146" s="58" t="str">
        <f>VLOOKUP($A146,db_emp!$A$7:$N$156,2,FALSE)</f>
        <v>Hemobrás</v>
      </c>
      <c r="D146" s="76" t="str">
        <f>VLOOKUP($A146,db_emp!$A$7:$N$157,D$5,FALSE)</f>
        <v>Ind. Farmacêutica</v>
      </c>
      <c r="E146" s="77" t="str">
        <f t="shared" si="8"/>
        <v>HEBR</v>
      </c>
      <c r="F146" s="77" t="str">
        <f>VLOOKUP($A146,db_emp!$A$7:$N$156,F$5,FALSE)</f>
        <v>HEBR</v>
      </c>
      <c r="G146" s="83"/>
      <c r="H146" s="225"/>
      <c r="I146" s="77" t="s">
        <v>642</v>
      </c>
      <c r="J146" s="77" t="s">
        <v>725</v>
      </c>
      <c r="K146" s="77" t="s">
        <v>764</v>
      </c>
      <c r="L146" s="77" t="s">
        <v>633</v>
      </c>
      <c r="M146" s="77" t="s">
        <v>634</v>
      </c>
      <c r="N146" s="77" t="s">
        <v>635</v>
      </c>
      <c r="O146" s="77" t="s">
        <v>636</v>
      </c>
      <c r="P146" s="77" t="s">
        <v>637</v>
      </c>
      <c r="Q146" s="78" t="s">
        <v>638</v>
      </c>
      <c r="R146" s="78" t="s">
        <v>638</v>
      </c>
    </row>
    <row r="147" spans="1:18" ht="12.75" customHeight="1" x14ac:dyDescent="0.3">
      <c r="A147" s="77" t="s">
        <v>193</v>
      </c>
      <c r="B147" s="68" t="s">
        <v>621</v>
      </c>
      <c r="C147" s="58" t="str">
        <f>VLOOKUP($A147,db_emp!$A$7:$N$156,2,FALSE)</f>
        <v>Hermes Pardini</v>
      </c>
      <c r="D147" s="182" t="str">
        <f>VLOOKUP($A147,db_emp!$A$7:$N$157,D$5,FALSE)</f>
        <v>Diagnóstico e Terapia</v>
      </c>
      <c r="E147" s="77" t="str">
        <f t="shared" si="8"/>
        <v>HEPA</v>
      </c>
      <c r="F147" s="77" t="str">
        <f>VLOOKUP($A147,db_emp!$A$7:$N$156,F$5,FALSE)</f>
        <v>FLEU</v>
      </c>
      <c r="G147" s="83"/>
      <c r="H147" s="225"/>
      <c r="I147" s="77" t="s">
        <v>642</v>
      </c>
      <c r="J147" s="77" t="s">
        <v>642</v>
      </c>
      <c r="K147" s="77" t="s">
        <v>726</v>
      </c>
      <c r="L147" s="77" t="s">
        <v>726</v>
      </c>
      <c r="M147" s="77" t="s">
        <v>726</v>
      </c>
      <c r="N147" s="77" t="s">
        <v>749</v>
      </c>
      <c r="O147" s="77" t="s">
        <v>749</v>
      </c>
      <c r="P147" s="77" t="s">
        <v>749</v>
      </c>
      <c r="Q147" s="77" t="s">
        <v>728</v>
      </c>
      <c r="R147" s="208" t="s">
        <v>916</v>
      </c>
    </row>
    <row r="148" spans="1:18" ht="12.75" customHeight="1" x14ac:dyDescent="0.3">
      <c r="A148" s="77" t="s">
        <v>230</v>
      </c>
      <c r="B148" s="68" t="s">
        <v>621</v>
      </c>
      <c r="C148" s="58" t="str">
        <f>VLOOKUP($A148,db_emp!$A$7:$N$156,2,FALSE)</f>
        <v>Hospital Care</v>
      </c>
      <c r="D148" s="180" t="str">
        <f>VLOOKUP($A148,db_emp!$A$7:$N$157,D$5,FALSE)</f>
        <v>Redes Hospitalares</v>
      </c>
      <c r="E148" s="77" t="str">
        <f t="shared" si="8"/>
        <v>HOCA</v>
      </c>
      <c r="F148" s="77" t="str">
        <f>VLOOKUP($A148,db_emp!$A$7:$N$156,F$5,FALSE)</f>
        <v>HOCA</v>
      </c>
      <c r="G148" s="83"/>
      <c r="H148" s="225"/>
      <c r="I148" s="77" t="s">
        <v>905</v>
      </c>
      <c r="J148" s="77" t="s">
        <v>905</v>
      </c>
      <c r="K148" s="77" t="s">
        <v>905</v>
      </c>
      <c r="L148" s="77" t="s">
        <v>633</v>
      </c>
      <c r="M148" s="77" t="s">
        <v>635</v>
      </c>
      <c r="N148" s="77" t="s">
        <v>635</v>
      </c>
      <c r="O148" s="77" t="s">
        <v>749</v>
      </c>
      <c r="P148" s="77" t="s">
        <v>728</v>
      </c>
      <c r="Q148" s="77" t="s">
        <v>646</v>
      </c>
      <c r="R148" s="77" t="s">
        <v>638</v>
      </c>
    </row>
    <row r="149" spans="1:18" ht="12.75" customHeight="1" x14ac:dyDescent="0.3">
      <c r="A149" s="77" t="s">
        <v>234</v>
      </c>
      <c r="B149" s="68" t="s">
        <v>621</v>
      </c>
      <c r="C149" s="58" t="str">
        <f>VLOOKUP($A149,db_emp!$A$7:$N$156,2,FALSE)</f>
        <v>Hypera Pharma</v>
      </c>
      <c r="D149" s="76" t="str">
        <f>VLOOKUP($A149,db_emp!$A$7:$N$157,D$5,FALSE)</f>
        <v>Ind. Farmacêutica</v>
      </c>
      <c r="E149" s="77" t="str">
        <f t="shared" si="8"/>
        <v>HYPE</v>
      </c>
      <c r="F149" s="77" t="str">
        <f>VLOOKUP($A149,db_emp!$A$7:$N$156,F$5,FALSE)</f>
        <v>HYPE</v>
      </c>
      <c r="G149" s="83"/>
      <c r="H149" s="225"/>
      <c r="I149" s="77" t="s">
        <v>630</v>
      </c>
      <c r="J149" s="77" t="s">
        <v>632</v>
      </c>
      <c r="K149" s="77" t="s">
        <v>633</v>
      </c>
      <c r="L149" s="77" t="s">
        <v>634</v>
      </c>
      <c r="M149" s="77" t="s">
        <v>635</v>
      </c>
      <c r="N149" s="77" t="s">
        <v>636</v>
      </c>
      <c r="O149" s="77" t="s">
        <v>637</v>
      </c>
      <c r="P149" s="77" t="s">
        <v>637</v>
      </c>
      <c r="Q149" s="77" t="s">
        <v>637</v>
      </c>
      <c r="R149" s="77" t="s">
        <v>638</v>
      </c>
    </row>
    <row r="150" spans="1:18" ht="12.75" customHeight="1" x14ac:dyDescent="0.3">
      <c r="A150" s="77" t="s">
        <v>147</v>
      </c>
      <c r="B150" s="68" t="s">
        <v>621</v>
      </c>
      <c r="C150" s="58" t="str">
        <f>VLOOKUP($A150,db_emp!$A$7:$N$156,2,FALSE)</f>
        <v>Rede Ímpar</v>
      </c>
      <c r="D150" s="180" t="str">
        <f>VLOOKUP($A150,db_emp!$A$7:$N$157,D$5,FALSE)</f>
        <v>Redes Hospitalares</v>
      </c>
      <c r="E150" s="77" t="str">
        <f t="shared" si="8"/>
        <v>IMPA</v>
      </c>
      <c r="F150" s="77" t="str">
        <f>VLOOKUP($A150,db_emp!$A$7:$N$156,F$5,FALSE)</f>
        <v>DASA</v>
      </c>
      <c r="G150" s="83"/>
      <c r="H150" s="225"/>
      <c r="I150" s="77" t="s">
        <v>905</v>
      </c>
      <c r="J150" s="77" t="s">
        <v>729</v>
      </c>
      <c r="K150" s="77" t="s">
        <v>730</v>
      </c>
      <c r="L150" s="77" t="s">
        <v>730</v>
      </c>
      <c r="M150" s="77" t="s">
        <v>634</v>
      </c>
      <c r="N150" s="77" t="s">
        <v>634</v>
      </c>
      <c r="O150" s="77" t="s">
        <v>636</v>
      </c>
      <c r="P150" s="77" t="s">
        <v>636</v>
      </c>
      <c r="Q150" s="26" t="s">
        <v>915</v>
      </c>
      <c r="R150" s="26" t="s">
        <v>915</v>
      </c>
    </row>
    <row r="151" spans="1:18" ht="12.75" customHeight="1" x14ac:dyDescent="0.3">
      <c r="A151" s="77" t="s">
        <v>242</v>
      </c>
      <c r="B151" s="68" t="s">
        <v>621</v>
      </c>
      <c r="C151" s="58" t="str">
        <f>VLOOKUP($A151,db_emp!$A$7:$N$156,2,FALSE)</f>
        <v>Kora Saúde</v>
      </c>
      <c r="D151" s="180" t="str">
        <f>VLOOKUP($A151,db_emp!$A$7:$N$157,D$5,FALSE)</f>
        <v>Redes Hospitalares</v>
      </c>
      <c r="E151" s="77" t="str">
        <f t="shared" si="8"/>
        <v>KORA</v>
      </c>
      <c r="F151" s="77" t="str">
        <f>VLOOKUP($A151,db_emp!$A$7:$N$156,F$5,FALSE)</f>
        <v>KORA</v>
      </c>
      <c r="G151" s="83"/>
      <c r="H151" s="225"/>
      <c r="I151" s="77" t="s">
        <v>905</v>
      </c>
      <c r="J151" s="77" t="s">
        <v>905</v>
      </c>
      <c r="K151" s="77" t="s">
        <v>905</v>
      </c>
      <c r="L151" s="77" t="s">
        <v>633</v>
      </c>
      <c r="M151" s="77" t="s">
        <v>634</v>
      </c>
      <c r="N151" s="77" t="s">
        <v>635</v>
      </c>
      <c r="O151" s="77" t="s">
        <v>636</v>
      </c>
      <c r="P151" s="77" t="s">
        <v>637</v>
      </c>
      <c r="Q151" s="77" t="s">
        <v>637</v>
      </c>
      <c r="R151" s="77" t="s">
        <v>638</v>
      </c>
    </row>
    <row r="152" spans="1:18" ht="12.75" customHeight="1" x14ac:dyDescent="0.3">
      <c r="A152" s="77" t="s">
        <v>246</v>
      </c>
      <c r="B152" s="68" t="s">
        <v>621</v>
      </c>
      <c r="C152" s="58" t="str">
        <f>VLOOKUP($A152,db_emp!$A$7:$N$156,2,FALSE)</f>
        <v>Libbs</v>
      </c>
      <c r="D152" s="76" t="str">
        <f>VLOOKUP($A152,db_emp!$A$7:$N$157,D$5,FALSE)</f>
        <v>Ind. Farmacêutica</v>
      </c>
      <c r="E152" s="77" t="str">
        <f t="shared" si="8"/>
        <v>LIBB</v>
      </c>
      <c r="F152" s="77" t="str">
        <f>VLOOKUP($A152,db_emp!$A$7:$N$156,F$5,FALSE)</f>
        <v>LIBB</v>
      </c>
      <c r="G152" s="83"/>
      <c r="H152" s="225"/>
      <c r="I152" s="77" t="s">
        <v>905</v>
      </c>
      <c r="J152" s="77" t="s">
        <v>905</v>
      </c>
      <c r="K152" s="77" t="s">
        <v>905</v>
      </c>
      <c r="L152" s="77" t="s">
        <v>905</v>
      </c>
      <c r="M152" s="77" t="s">
        <v>905</v>
      </c>
      <c r="N152" s="77" t="s">
        <v>635</v>
      </c>
      <c r="O152" s="77" t="s">
        <v>636</v>
      </c>
      <c r="P152" s="77" t="s">
        <v>637</v>
      </c>
      <c r="Q152" s="77" t="s">
        <v>638</v>
      </c>
      <c r="R152" s="77" t="s">
        <v>638</v>
      </c>
    </row>
    <row r="153" spans="1:18" ht="12.75" customHeight="1" x14ac:dyDescent="0.3">
      <c r="A153" s="77" t="s">
        <v>250</v>
      </c>
      <c r="B153" s="68" t="s">
        <v>621</v>
      </c>
      <c r="C153" s="58" t="str">
        <f>VLOOKUP($A153,db_emp!$A$7:$N$156,2,FALSE)</f>
        <v>Mater Dei</v>
      </c>
      <c r="D153" s="180" t="str">
        <f>VLOOKUP($A153,db_emp!$A$7:$N$157,D$5,FALSE)</f>
        <v>Redes Hospitalares</v>
      </c>
      <c r="E153" s="77" t="str">
        <f t="shared" si="8"/>
        <v>MDEI</v>
      </c>
      <c r="F153" s="77" t="str">
        <f>VLOOKUP($A153,db_emp!$A$7:$N$156,F$5,FALSE)</f>
        <v>MDEI</v>
      </c>
      <c r="G153" s="83"/>
      <c r="H153" s="225"/>
      <c r="I153" s="77" t="s">
        <v>630</v>
      </c>
      <c r="J153" s="77" t="s">
        <v>631</v>
      </c>
      <c r="K153" s="77" t="s">
        <v>632</v>
      </c>
      <c r="L153" s="77" t="s">
        <v>633</v>
      </c>
      <c r="M153" s="203" t="s">
        <v>635</v>
      </c>
      <c r="N153" s="203" t="s">
        <v>635</v>
      </c>
      <c r="O153" s="203" t="s">
        <v>636</v>
      </c>
      <c r="P153" s="77" t="s">
        <v>646</v>
      </c>
      <c r="Q153" s="77" t="s">
        <v>646</v>
      </c>
      <c r="R153" s="77" t="s">
        <v>646</v>
      </c>
    </row>
    <row r="154" spans="1:18" ht="12.75" customHeight="1" x14ac:dyDescent="0.3">
      <c r="A154" s="77" t="s">
        <v>349</v>
      </c>
      <c r="B154" s="68" t="s">
        <v>621</v>
      </c>
      <c r="C154" s="58" t="str">
        <f>VLOOKUP($A154,db_emp!$A$7:$N$156,2,FALSE)</f>
        <v>Medley</v>
      </c>
      <c r="D154" s="76" t="str">
        <f>VLOOKUP($A154,db_emp!$A$7:$N$157,D$5,FALSE)</f>
        <v>Ind. Farmacêutica</v>
      </c>
      <c r="E154" s="77" t="str">
        <f t="shared" si="8"/>
        <v>MEDL</v>
      </c>
      <c r="F154" s="77" t="str">
        <f>VLOOKUP($A154,db_emp!$A$7:$N$156,F$5,FALSE)</f>
        <v>SANO</v>
      </c>
      <c r="G154" s="83"/>
      <c r="H154" s="225"/>
      <c r="I154" s="77" t="s">
        <v>790</v>
      </c>
      <c r="J154" s="77" t="s">
        <v>630</v>
      </c>
      <c r="K154" s="77" t="s">
        <v>631</v>
      </c>
      <c r="L154" s="77" t="s">
        <v>632</v>
      </c>
      <c r="M154" s="78" t="s">
        <v>919</v>
      </c>
      <c r="N154" s="78" t="s">
        <v>919</v>
      </c>
      <c r="O154" s="78" t="s">
        <v>919</v>
      </c>
      <c r="P154" s="78" t="s">
        <v>919</v>
      </c>
      <c r="Q154" s="78" t="s">
        <v>919</v>
      </c>
      <c r="R154" s="78" t="s">
        <v>919</v>
      </c>
    </row>
    <row r="155" spans="1:18" ht="12.75" customHeight="1" x14ac:dyDescent="0.3">
      <c r="A155" s="77" t="s">
        <v>254</v>
      </c>
      <c r="B155" s="68" t="s">
        <v>621</v>
      </c>
      <c r="C155" s="58" t="str">
        <f>VLOOKUP($A155,db_emp!$A$7:$N$156,2,FALSE)</f>
        <v>Merck S.A.</v>
      </c>
      <c r="D155" s="76" t="str">
        <f>VLOOKUP($A155,db_emp!$A$7:$N$157,D$5,FALSE)</f>
        <v>Ind. Farmacêutica</v>
      </c>
      <c r="E155" s="77" t="str">
        <f t="shared" si="8"/>
        <v>MERC</v>
      </c>
      <c r="F155" s="77" t="str">
        <f>VLOOKUP($A155,db_emp!$A$7:$N$156,F$5,FALSE)</f>
        <v>MERC</v>
      </c>
      <c r="G155" s="83"/>
      <c r="H155" s="225"/>
      <c r="I155" s="77" t="s">
        <v>905</v>
      </c>
      <c r="J155" s="77" t="s">
        <v>905</v>
      </c>
      <c r="K155" s="77" t="s">
        <v>905</v>
      </c>
      <c r="L155" s="77" t="s">
        <v>905</v>
      </c>
      <c r="M155" s="77" t="s">
        <v>905</v>
      </c>
      <c r="N155" s="77" t="s">
        <v>905</v>
      </c>
      <c r="O155" s="77" t="s">
        <v>636</v>
      </c>
      <c r="P155" s="77" t="s">
        <v>636</v>
      </c>
      <c r="Q155" s="77" t="s">
        <v>638</v>
      </c>
      <c r="R155" s="77" t="s">
        <v>638</v>
      </c>
    </row>
    <row r="156" spans="1:18" ht="12.75" customHeight="1" x14ac:dyDescent="0.3">
      <c r="A156" s="77" t="s">
        <v>257</v>
      </c>
      <c r="B156" s="68" t="s">
        <v>621</v>
      </c>
      <c r="C156" s="58" t="str">
        <f>VLOOKUP($A156,db_emp!$A$7:$N$156,2,FALSE)</f>
        <v>Hospital Moinhos de Vento</v>
      </c>
      <c r="D156" s="180" t="str">
        <f>VLOOKUP($A156,db_emp!$A$7:$N$157,D$5,FALSE)</f>
        <v>Redes Hospitalares</v>
      </c>
      <c r="E156" s="77" t="str">
        <f t="shared" si="8"/>
        <v>MOVE</v>
      </c>
      <c r="F156" s="77" t="str">
        <f>VLOOKUP($A156,db_emp!$A$7:$N$156,F$5,FALSE)</f>
        <v>MOVE</v>
      </c>
      <c r="G156" s="83"/>
      <c r="H156" s="225"/>
      <c r="I156" s="77" t="s">
        <v>905</v>
      </c>
      <c r="J156" s="77" t="s">
        <v>905</v>
      </c>
      <c r="K156" s="77" t="s">
        <v>905</v>
      </c>
      <c r="L156" s="77" t="s">
        <v>905</v>
      </c>
      <c r="M156" s="77" t="s">
        <v>905</v>
      </c>
      <c r="N156" s="77" t="s">
        <v>905</v>
      </c>
      <c r="O156" s="77" t="s">
        <v>905</v>
      </c>
      <c r="P156" s="77" t="s">
        <v>728</v>
      </c>
      <c r="Q156" s="77" t="s">
        <v>646</v>
      </c>
      <c r="R156" s="77" t="s">
        <v>646</v>
      </c>
    </row>
    <row r="157" spans="1:18" ht="12.75" customHeight="1" x14ac:dyDescent="0.3">
      <c r="A157" s="77" t="s">
        <v>265</v>
      </c>
      <c r="B157" s="68" t="s">
        <v>621</v>
      </c>
      <c r="C157" s="58" t="str">
        <f>VLOOKUP($A157,db_emp!$A$7:$N$156,2,FALSE)</f>
        <v>Nissei</v>
      </c>
      <c r="D157" s="196" t="str">
        <f>VLOOKUP($A157,db_emp!$A$7:$N$157,D$5,FALSE)</f>
        <v>Farmácias e Drogarias</v>
      </c>
      <c r="E157" s="77" t="str">
        <f t="shared" si="8"/>
        <v>NISS</v>
      </c>
      <c r="F157" s="77" t="str">
        <f>VLOOKUP($A157,db_emp!$A$7:$N$156,F$5,FALSE)</f>
        <v>NISS</v>
      </c>
      <c r="G157" s="83"/>
      <c r="H157" s="225"/>
      <c r="I157" s="77" t="s">
        <v>662</v>
      </c>
      <c r="J157" s="77" t="s">
        <v>767</v>
      </c>
      <c r="K157" s="77" t="s">
        <v>663</v>
      </c>
      <c r="L157" s="77" t="s">
        <v>732</v>
      </c>
      <c r="M157" s="77" t="s">
        <v>732</v>
      </c>
      <c r="N157" s="77" t="s">
        <v>635</v>
      </c>
      <c r="O157" s="77" t="s">
        <v>636</v>
      </c>
      <c r="P157" s="77" t="s">
        <v>637</v>
      </c>
      <c r="Q157" s="77" t="s">
        <v>637</v>
      </c>
      <c r="R157" s="77" t="s">
        <v>743</v>
      </c>
    </row>
    <row r="158" spans="1:18" ht="12.75" customHeight="1" x14ac:dyDescent="0.3">
      <c r="A158" s="77" t="s">
        <v>269</v>
      </c>
      <c r="B158" s="68" t="s">
        <v>621</v>
      </c>
      <c r="C158" s="58" t="str">
        <f>VLOOKUP($A158,db_emp!$A$7:$N$156,2,FALSE)</f>
        <v>Novo Nordisk</v>
      </c>
      <c r="D158" s="76" t="str">
        <f>VLOOKUP($A158,db_emp!$A$7:$N$157,D$5,FALSE)</f>
        <v>Ind. Farmacêutica</v>
      </c>
      <c r="E158" s="77" t="str">
        <f t="shared" si="8"/>
        <v>NNOR</v>
      </c>
      <c r="F158" s="77" t="str">
        <f>VLOOKUP($A158,db_emp!$A$7:$N$156,F$5,FALSE)</f>
        <v>NNOR</v>
      </c>
      <c r="G158" s="83"/>
      <c r="H158" s="225"/>
      <c r="I158" s="77" t="s">
        <v>683</v>
      </c>
      <c r="J158" s="77" t="s">
        <v>623</v>
      </c>
      <c r="K158" s="77" t="s">
        <v>639</v>
      </c>
      <c r="L158" s="77" t="s">
        <v>624</v>
      </c>
      <c r="M158" s="77" t="s">
        <v>625</v>
      </c>
      <c r="N158" s="77" t="s">
        <v>626</v>
      </c>
      <c r="O158" s="77" t="s">
        <v>626</v>
      </c>
      <c r="P158" s="77" t="s">
        <v>905</v>
      </c>
      <c r="Q158" s="77" t="s">
        <v>905</v>
      </c>
      <c r="R158" s="77" t="s">
        <v>905</v>
      </c>
    </row>
    <row r="159" spans="1:18" ht="12.75" customHeight="1" x14ac:dyDescent="0.3">
      <c r="A159" s="77" t="s">
        <v>273</v>
      </c>
      <c r="B159" s="68" t="s">
        <v>621</v>
      </c>
      <c r="C159" s="58" t="str">
        <f>VLOOKUP($A159,db_emp!$A$7:$N$156,2,FALSE)</f>
        <v>Novartis</v>
      </c>
      <c r="D159" s="76" t="str">
        <f>VLOOKUP($A159,db_emp!$A$7:$N$157,D$5,FALSE)</f>
        <v>Ind. Farmacêutica</v>
      </c>
      <c r="E159" s="77" t="str">
        <f t="shared" si="8"/>
        <v>NOVA</v>
      </c>
      <c r="F159" s="77" t="str">
        <f>VLOOKUP($A159,db_emp!$A$7:$N$156,F$5,FALSE)</f>
        <v>NOVA</v>
      </c>
      <c r="G159" s="83"/>
      <c r="H159" s="225"/>
      <c r="I159" s="77" t="s">
        <v>630</v>
      </c>
      <c r="J159" s="77" t="s">
        <v>631</v>
      </c>
      <c r="K159" s="77" t="s">
        <v>632</v>
      </c>
      <c r="L159" s="77" t="s">
        <v>633</v>
      </c>
      <c r="M159" s="77" t="s">
        <v>634</v>
      </c>
      <c r="N159" s="77" t="s">
        <v>635</v>
      </c>
      <c r="O159" s="77" t="s">
        <v>636</v>
      </c>
      <c r="P159" s="77" t="s">
        <v>637</v>
      </c>
      <c r="Q159" s="77" t="s">
        <v>637</v>
      </c>
      <c r="R159" s="77" t="s">
        <v>813</v>
      </c>
    </row>
    <row r="160" spans="1:18" ht="12.75" customHeight="1" x14ac:dyDescent="0.3">
      <c r="A160" s="77" t="s">
        <v>115</v>
      </c>
      <c r="B160" s="68" t="s">
        <v>621</v>
      </c>
      <c r="C160" s="58" t="str">
        <f>VLOOKUP($A160,db_emp!$A$7:$N$156,2,FALSE)</f>
        <v>Odontoprev</v>
      </c>
      <c r="D160" s="84" t="str">
        <f>VLOOKUP($A160,db_emp!$A$7:$N$157,D$5,FALSE)</f>
        <v>Planos e Seguros</v>
      </c>
      <c r="E160" s="77" t="str">
        <f t="shared" si="8"/>
        <v>ODON</v>
      </c>
      <c r="F160" s="77" t="str">
        <f>VLOOKUP($A160,db_emp!$A$7:$N$156,F$5,FALSE)</f>
        <v>BRSA</v>
      </c>
      <c r="G160" s="83"/>
      <c r="H160" s="225"/>
      <c r="I160" s="77" t="s">
        <v>735</v>
      </c>
      <c r="J160" s="77" t="s">
        <v>736</v>
      </c>
      <c r="K160" s="77" t="s">
        <v>737</v>
      </c>
      <c r="L160" s="77" t="s">
        <v>738</v>
      </c>
      <c r="M160" s="77" t="s">
        <v>739</v>
      </c>
      <c r="N160" s="77" t="s">
        <v>740</v>
      </c>
      <c r="O160" s="77" t="s">
        <v>741</v>
      </c>
      <c r="P160" s="77" t="s">
        <v>742</v>
      </c>
      <c r="Q160" s="77" t="s">
        <v>743</v>
      </c>
      <c r="R160" s="77" t="s">
        <v>743</v>
      </c>
    </row>
    <row r="161" spans="1:18" ht="12.75" customHeight="1" x14ac:dyDescent="0.3">
      <c r="A161" s="77" t="s">
        <v>277</v>
      </c>
      <c r="B161" s="68" t="s">
        <v>621</v>
      </c>
      <c r="C161" s="58" t="str">
        <f>VLOOKUP($A161,db_emp!$A$7:$N$156,2,FALSE)</f>
        <v>Omint</v>
      </c>
      <c r="D161" s="84" t="str">
        <f>VLOOKUP($A161,db_emp!$A$7:$N$157,D$5,FALSE)</f>
        <v>Planos e Seguros</v>
      </c>
      <c r="E161" s="77" t="str">
        <f t="shared" si="8"/>
        <v>OMIN</v>
      </c>
      <c r="F161" s="77" t="str">
        <f>VLOOKUP($A161,db_emp!$A$7:$N$156,F$5,FALSE)</f>
        <v>OMIN</v>
      </c>
      <c r="G161" s="83"/>
      <c r="H161" s="225"/>
      <c r="I161" s="77" t="s">
        <v>905</v>
      </c>
      <c r="J161" s="77" t="s">
        <v>905</v>
      </c>
      <c r="K161" s="77" t="s">
        <v>905</v>
      </c>
      <c r="L161" s="77" t="s">
        <v>738</v>
      </c>
      <c r="M161" s="77" t="s">
        <v>739</v>
      </c>
      <c r="N161" s="77" t="s">
        <v>740</v>
      </c>
      <c r="O161" s="77" t="s">
        <v>741</v>
      </c>
      <c r="P161" s="77" t="s">
        <v>742</v>
      </c>
      <c r="Q161" s="77" t="s">
        <v>742</v>
      </c>
      <c r="R161" s="77" t="s">
        <v>743</v>
      </c>
    </row>
    <row r="162" spans="1:18" ht="12.75" customHeight="1" x14ac:dyDescent="0.3">
      <c r="A162" s="77" t="s">
        <v>281</v>
      </c>
      <c r="B162" s="68" t="s">
        <v>621</v>
      </c>
      <c r="C162" s="58" t="str">
        <f>VLOOKUP($A162,db_emp!$A$7:$N$156,2,FALSE)</f>
        <v>Oncoclínicas</v>
      </c>
      <c r="D162" s="182" t="str">
        <f>VLOOKUP($A162,db_emp!$A$7:$N$157,D$5,FALSE)</f>
        <v>Diagnóstico e Terapia</v>
      </c>
      <c r="E162" s="77" t="str">
        <f t="shared" si="8"/>
        <v>ONCC</v>
      </c>
      <c r="F162" s="77" t="str">
        <f>VLOOKUP($A162,db_emp!$A$7:$N$156,F$5,FALSE)</f>
        <v>ONCC</v>
      </c>
      <c r="G162" s="83"/>
      <c r="H162" s="225"/>
      <c r="I162" s="77" t="s">
        <v>642</v>
      </c>
      <c r="J162" s="77" t="s">
        <v>642</v>
      </c>
      <c r="K162" s="77" t="s">
        <v>764</v>
      </c>
      <c r="L162" s="77" t="s">
        <v>764</v>
      </c>
      <c r="M162" s="77" t="s">
        <v>765</v>
      </c>
      <c r="N162" s="77" t="s">
        <v>765</v>
      </c>
      <c r="O162" s="77" t="s">
        <v>749</v>
      </c>
      <c r="P162" s="77" t="s">
        <v>728</v>
      </c>
      <c r="Q162" s="77" t="s">
        <v>728</v>
      </c>
      <c r="R162" s="77" t="s">
        <v>646</v>
      </c>
    </row>
    <row r="163" spans="1:18" ht="12.75" customHeight="1" x14ac:dyDescent="0.3">
      <c r="A163" s="77" t="s">
        <v>289</v>
      </c>
      <c r="B163" s="68" t="s">
        <v>621</v>
      </c>
      <c r="C163" s="58" t="str">
        <f>VLOOKUP($A163,db_emp!$A$7:$N$156,2,FALSE)</f>
        <v>Pague Menos</v>
      </c>
      <c r="D163" s="196" t="str">
        <f>VLOOKUP($A163,db_emp!$A$7:$N$157,D$5,FALSE)</f>
        <v>Farmácias e Drogarias</v>
      </c>
      <c r="E163" s="77" t="str">
        <f t="shared" si="8"/>
        <v>PGME</v>
      </c>
      <c r="F163" s="77" t="str">
        <f>VLOOKUP($A163,db_emp!$A$7:$N$156,F$5,FALSE)</f>
        <v>PGME</v>
      </c>
      <c r="G163" s="83"/>
      <c r="H163" s="225"/>
      <c r="I163" s="77" t="s">
        <v>684</v>
      </c>
      <c r="J163" s="77" t="s">
        <v>684</v>
      </c>
      <c r="K163" s="77" t="s">
        <v>684</v>
      </c>
      <c r="L163" s="77" t="s">
        <v>768</v>
      </c>
      <c r="M163" s="77" t="s">
        <v>768</v>
      </c>
      <c r="N163" s="77" t="s">
        <v>768</v>
      </c>
      <c r="O163" s="77" t="s">
        <v>769</v>
      </c>
      <c r="P163" s="77" t="s">
        <v>769</v>
      </c>
      <c r="Q163" s="77" t="s">
        <v>770</v>
      </c>
      <c r="R163" s="77" t="s">
        <v>918</v>
      </c>
    </row>
    <row r="164" spans="1:18" ht="12.75" customHeight="1" x14ac:dyDescent="0.3">
      <c r="A164" s="77" t="s">
        <v>293</v>
      </c>
      <c r="B164" s="68" t="s">
        <v>621</v>
      </c>
      <c r="C164" s="58" t="str">
        <f>VLOOKUP($A164,db_emp!$A$7:$N$156,2,FALSE)</f>
        <v>Porto Saúde</v>
      </c>
      <c r="D164" s="84" t="str">
        <f>VLOOKUP($A164,db_emp!$A$7:$N$157,D$5,FALSE)</f>
        <v>Planos e Seguros</v>
      </c>
      <c r="E164" s="77" t="str">
        <f t="shared" si="8"/>
        <v>POSA</v>
      </c>
      <c r="F164" s="77" t="str">
        <f>VLOOKUP($A164,db_emp!$A$7:$N$156,F$5,FALSE)</f>
        <v>POSA</v>
      </c>
      <c r="G164" s="83"/>
      <c r="H164" s="225"/>
      <c r="I164" s="77" t="s">
        <v>630</v>
      </c>
      <c r="J164" s="77" t="s">
        <v>736</v>
      </c>
      <c r="K164" s="77" t="s">
        <v>737</v>
      </c>
      <c r="L164" s="77" t="s">
        <v>738</v>
      </c>
      <c r="M164" s="77" t="s">
        <v>739</v>
      </c>
      <c r="N164" s="77" t="s">
        <v>740</v>
      </c>
      <c r="O164" s="77" t="s">
        <v>741</v>
      </c>
      <c r="P164" s="77" t="s">
        <v>742</v>
      </c>
      <c r="Q164" s="77" t="s">
        <v>742</v>
      </c>
      <c r="R164" s="77" t="s">
        <v>743</v>
      </c>
    </row>
    <row r="165" spans="1:18" ht="12.75" customHeight="1" x14ac:dyDescent="0.3">
      <c r="A165" s="77" t="s">
        <v>297</v>
      </c>
      <c r="B165" s="68" t="s">
        <v>621</v>
      </c>
      <c r="C165" s="58" t="str">
        <f>VLOOKUP($A165,db_emp!$A$7:$N$156,2,FALSE)</f>
        <v>Prati-Donaduzzi</v>
      </c>
      <c r="D165" s="76" t="str">
        <f>VLOOKUP($A165,db_emp!$A$7:$N$157,D$5,FALSE)</f>
        <v>Ind. Farmacêutica</v>
      </c>
      <c r="E165" s="77" t="str">
        <f t="shared" si="8"/>
        <v>PRAT</v>
      </c>
      <c r="F165" s="77" t="str">
        <f>VLOOKUP($A165,db_emp!$A$7:$N$156,F$5,FALSE)</f>
        <v>PRAT</v>
      </c>
      <c r="G165" s="83"/>
      <c r="H165" s="225"/>
      <c r="I165" s="77" t="s">
        <v>905</v>
      </c>
      <c r="J165" s="77" t="s">
        <v>905</v>
      </c>
      <c r="K165" s="77" t="s">
        <v>632</v>
      </c>
      <c r="L165" s="77" t="s">
        <v>633</v>
      </c>
      <c r="M165" s="77" t="s">
        <v>634</v>
      </c>
      <c r="N165" s="77" t="s">
        <v>635</v>
      </c>
      <c r="O165" s="77" t="s">
        <v>636</v>
      </c>
      <c r="P165" s="77" t="s">
        <v>637</v>
      </c>
      <c r="Q165" s="77" t="s">
        <v>646</v>
      </c>
      <c r="R165" s="77" t="s">
        <v>646</v>
      </c>
    </row>
    <row r="166" spans="1:18" ht="12.75" customHeight="1" x14ac:dyDescent="0.3">
      <c r="A166" s="77" t="s">
        <v>301</v>
      </c>
      <c r="B166" s="68" t="s">
        <v>621</v>
      </c>
      <c r="C166" s="58" t="str">
        <f>VLOOKUP($A166,db_emp!$A$7:$N$156,2,FALSE)</f>
        <v>PreventSenior</v>
      </c>
      <c r="D166" s="84" t="str">
        <f>VLOOKUP($A166,db_emp!$A$7:$N$157,D$5,FALSE)</f>
        <v>Planos e Seguros</v>
      </c>
      <c r="E166" s="77" t="str">
        <f t="shared" si="8"/>
        <v>PREV</v>
      </c>
      <c r="F166" s="77" t="str">
        <f>VLOOKUP($A166,db_emp!$A$7:$N$156,F$5,FALSE)</f>
        <v>PREV</v>
      </c>
      <c r="G166" s="83"/>
      <c r="H166" s="225"/>
      <c r="I166" s="77" t="s">
        <v>735</v>
      </c>
      <c r="J166" s="77" t="s">
        <v>736</v>
      </c>
      <c r="K166" s="77" t="s">
        <v>737</v>
      </c>
      <c r="L166" s="77" t="s">
        <v>738</v>
      </c>
      <c r="M166" s="77" t="s">
        <v>739</v>
      </c>
      <c r="N166" s="77" t="s">
        <v>740</v>
      </c>
      <c r="O166" s="77" t="s">
        <v>741</v>
      </c>
      <c r="P166" s="77" t="s">
        <v>742</v>
      </c>
      <c r="Q166" s="77" t="s">
        <v>742</v>
      </c>
      <c r="R166" s="77" t="s">
        <v>743</v>
      </c>
    </row>
    <row r="167" spans="1:18" ht="12.75" customHeight="1" x14ac:dyDescent="0.3">
      <c r="A167" s="77" t="s">
        <v>307</v>
      </c>
      <c r="B167" s="68" t="s">
        <v>621</v>
      </c>
      <c r="C167" s="58" t="str">
        <f>VLOOKUP($A167,db_emp!$A$7:$N$156,2,FALSE)</f>
        <v>Profarma</v>
      </c>
      <c r="D167" s="86" t="str">
        <f>VLOOKUP($A167,db_emp!$A$7:$N$157,D$5,FALSE)</f>
        <v>Distribuição</v>
      </c>
      <c r="E167" s="77" t="str">
        <f t="shared" si="8"/>
        <v>PROF</v>
      </c>
      <c r="F167" s="77" t="str">
        <f>VLOOKUP($A167,db_emp!$A$7:$N$156,F$5,FALSE)</f>
        <v>PROF</v>
      </c>
      <c r="G167" s="83"/>
      <c r="H167" s="225"/>
      <c r="I167" s="77" t="s">
        <v>736</v>
      </c>
      <c r="J167" s="77" t="s">
        <v>736</v>
      </c>
      <c r="K167" s="77" t="s">
        <v>736</v>
      </c>
      <c r="L167" s="77" t="s">
        <v>634</v>
      </c>
      <c r="M167" s="77" t="s">
        <v>634</v>
      </c>
      <c r="N167" s="77" t="s">
        <v>634</v>
      </c>
      <c r="O167" s="77" t="s">
        <v>742</v>
      </c>
      <c r="P167" s="77" t="s">
        <v>742</v>
      </c>
      <c r="Q167" s="77" t="s">
        <v>742</v>
      </c>
      <c r="R167" s="77" t="s">
        <v>743</v>
      </c>
    </row>
    <row r="168" spans="1:18" ht="12.75" customHeight="1" x14ac:dyDescent="0.3">
      <c r="A168" s="77" t="s">
        <v>313</v>
      </c>
      <c r="B168" s="68" t="s">
        <v>621</v>
      </c>
      <c r="C168" s="58" t="str">
        <f>VLOOKUP($A168,db_emp!$A$7:$N$156,2,FALSE)</f>
        <v>Profarma Specialty</v>
      </c>
      <c r="D168" s="86" t="str">
        <f>VLOOKUP($A168,db_emp!$A$7:$N$157,D$5,FALSE)</f>
        <v>Distribuição</v>
      </c>
      <c r="E168" s="77" t="str">
        <f t="shared" si="8"/>
        <v>PSPE</v>
      </c>
      <c r="F168" s="77" t="str">
        <f>VLOOKUP($A168,db_emp!$A$7:$N$156,F$5,FALSE)</f>
        <v>VIVE</v>
      </c>
      <c r="G168" s="83"/>
      <c r="H168" s="225"/>
      <c r="I168" s="77" t="s">
        <v>905</v>
      </c>
      <c r="J168" s="77" t="s">
        <v>905</v>
      </c>
      <c r="K168" s="77" t="s">
        <v>905</v>
      </c>
      <c r="L168" s="77" t="s">
        <v>633</v>
      </c>
      <c r="M168" s="77" t="s">
        <v>634</v>
      </c>
      <c r="N168" s="77" t="s">
        <v>635</v>
      </c>
      <c r="O168" s="77" t="s">
        <v>635</v>
      </c>
      <c r="P168" s="77" t="s">
        <v>637</v>
      </c>
      <c r="Q168" s="77" t="s">
        <v>637</v>
      </c>
      <c r="R168" s="77" t="s">
        <v>905</v>
      </c>
    </row>
    <row r="169" spans="1:18" ht="12.75" customHeight="1" x14ac:dyDescent="0.3">
      <c r="A169" s="77" t="s">
        <v>317</v>
      </c>
      <c r="B169" s="68" t="s">
        <v>621</v>
      </c>
      <c r="C169" s="58" t="str">
        <f>VLOOKUP($A169,db_emp!$A$7:$N$156,2,FALSE)</f>
        <v>Qualicorp</v>
      </c>
      <c r="D169" s="84" t="str">
        <f>VLOOKUP($A169,db_emp!$A$7:$N$157,D$5,FALSE)</f>
        <v>Planos e Seguros</v>
      </c>
      <c r="E169" s="77" t="str">
        <f t="shared" ref="E169:E202" si="9">A169</f>
        <v>QUAL</v>
      </c>
      <c r="F169" s="77" t="str">
        <f>VLOOKUP($A169,db_emp!$A$7:$N$156,F$5,FALSE)</f>
        <v>QUAL</v>
      </c>
      <c r="G169" s="83"/>
      <c r="H169" s="225"/>
      <c r="I169" s="77" t="s">
        <v>819</v>
      </c>
      <c r="J169" s="77" t="s">
        <v>805</v>
      </c>
      <c r="K169" s="77" t="s">
        <v>759</v>
      </c>
      <c r="L169" s="77" t="s">
        <v>760</v>
      </c>
      <c r="M169" s="77" t="s">
        <v>761</v>
      </c>
      <c r="N169" s="77" t="s">
        <v>761</v>
      </c>
      <c r="O169" s="77" t="s">
        <v>762</v>
      </c>
      <c r="P169" s="77" t="s">
        <v>763</v>
      </c>
      <c r="Q169" s="77" t="s">
        <v>813</v>
      </c>
      <c r="R169" s="77" t="s">
        <v>813</v>
      </c>
    </row>
    <row r="170" spans="1:18" ht="12.75" customHeight="1" x14ac:dyDescent="0.3">
      <c r="A170" s="77" t="s">
        <v>321</v>
      </c>
      <c r="B170" s="68" t="s">
        <v>621</v>
      </c>
      <c r="C170" s="58" t="str">
        <f>VLOOKUP($A170,db_emp!$A$7:$N$156,2,FALSE)</f>
        <v>Raia Drogasil</v>
      </c>
      <c r="D170" s="196" t="str">
        <f>VLOOKUP($A170,db_emp!$A$7:$N$157,D$5,FALSE)</f>
        <v>Farmácias e Drogarias</v>
      </c>
      <c r="E170" s="77" t="str">
        <f t="shared" si="9"/>
        <v>RAIA</v>
      </c>
      <c r="F170" s="77" t="str">
        <f>VLOOKUP($A170,db_emp!$A$7:$N$156,F$5,FALSE)</f>
        <v>RAIA</v>
      </c>
      <c r="G170" s="83"/>
      <c r="H170" s="225"/>
      <c r="I170" s="77" t="s">
        <v>736</v>
      </c>
      <c r="J170" s="77" t="s">
        <v>736</v>
      </c>
      <c r="K170" s="77" t="s">
        <v>737</v>
      </c>
      <c r="L170" s="77" t="s">
        <v>738</v>
      </c>
      <c r="M170" s="77" t="s">
        <v>739</v>
      </c>
      <c r="N170" s="77" t="s">
        <v>740</v>
      </c>
      <c r="O170" s="77" t="s">
        <v>741</v>
      </c>
      <c r="P170" s="77" t="s">
        <v>742</v>
      </c>
      <c r="Q170" s="77" t="s">
        <v>743</v>
      </c>
      <c r="R170" s="77" t="s">
        <v>743</v>
      </c>
    </row>
    <row r="171" spans="1:18" ht="12.75" customHeight="1" x14ac:dyDescent="0.3">
      <c r="A171" s="77" t="s">
        <v>325</v>
      </c>
      <c r="B171" s="68" t="s">
        <v>621</v>
      </c>
      <c r="C171" s="58" t="str">
        <f>VLOOKUP($A171,db_emp!$A$7:$N$156,2,FALSE)</f>
        <v>Rede D'Or</v>
      </c>
      <c r="D171" s="180" t="str">
        <f>VLOOKUP($A171,db_emp!$A$7:$N$157,D$5,FALSE)</f>
        <v>Redes Hospitalares</v>
      </c>
      <c r="E171" s="77" t="str">
        <f t="shared" si="9"/>
        <v>RDOR</v>
      </c>
      <c r="F171" s="77" t="str">
        <f>VLOOKUP($A171,db_emp!$A$7:$N$156,F$5,FALSE)</f>
        <v>RDOR</v>
      </c>
      <c r="G171" s="83"/>
      <c r="H171" s="225"/>
      <c r="I171" s="77" t="s">
        <v>631</v>
      </c>
      <c r="J171" s="77" t="s">
        <v>632</v>
      </c>
      <c r="K171" s="77" t="s">
        <v>633</v>
      </c>
      <c r="L171" s="77" t="s">
        <v>633</v>
      </c>
      <c r="M171" s="77" t="s">
        <v>635</v>
      </c>
      <c r="N171" s="77" t="s">
        <v>636</v>
      </c>
      <c r="O171" s="77" t="s">
        <v>637</v>
      </c>
      <c r="P171" s="77" t="s">
        <v>637</v>
      </c>
      <c r="Q171" s="77" t="s">
        <v>637</v>
      </c>
      <c r="R171" s="77" t="s">
        <v>646</v>
      </c>
    </row>
    <row r="172" spans="1:18" ht="12.75" customHeight="1" x14ac:dyDescent="0.3">
      <c r="A172" s="77" t="s">
        <v>333</v>
      </c>
      <c r="B172" s="68" t="s">
        <v>621</v>
      </c>
      <c r="C172" s="58" t="str">
        <f>VLOOKUP($A172,db_emp!$A$7:$N$156,2,FALSE)</f>
        <v>Roche</v>
      </c>
      <c r="D172" s="76" t="str">
        <f>VLOOKUP($A172,db_emp!$A$7:$N$157,D$5,FALSE)</f>
        <v>Ind. Farmacêutica</v>
      </c>
      <c r="E172" s="77" t="str">
        <f t="shared" si="9"/>
        <v>ROCH</v>
      </c>
      <c r="F172" s="77" t="str">
        <f>VLOOKUP($A172,db_emp!$A$7:$N$156,F$5,FALSE)</f>
        <v>ROCH</v>
      </c>
      <c r="G172" s="83"/>
      <c r="H172" s="225"/>
      <c r="I172" s="77" t="s">
        <v>772</v>
      </c>
      <c r="J172" s="77" t="s">
        <v>773</v>
      </c>
      <c r="K172" s="77" t="s">
        <v>774</v>
      </c>
      <c r="L172" s="77" t="s">
        <v>775</v>
      </c>
      <c r="M172" s="77" t="s">
        <v>776</v>
      </c>
      <c r="N172" s="77" t="s">
        <v>777</v>
      </c>
      <c r="O172" s="77" t="s">
        <v>778</v>
      </c>
      <c r="P172" s="77" t="s">
        <v>779</v>
      </c>
      <c r="Q172" s="77" t="s">
        <v>779</v>
      </c>
      <c r="R172" s="77" t="s">
        <v>646</v>
      </c>
    </row>
    <row r="173" spans="1:18" ht="12.75" customHeight="1" x14ac:dyDescent="0.3">
      <c r="A173" s="77" t="s">
        <v>337</v>
      </c>
      <c r="B173" s="68" t="s">
        <v>621</v>
      </c>
      <c r="C173" s="58" t="str">
        <f>VLOOKUP($A173,db_emp!$A$7:$N$156,2,FALSE)</f>
        <v>Rede Sarah (Associação das Pioneiras Sociais)</v>
      </c>
      <c r="D173" s="180" t="str">
        <f>VLOOKUP($A173,db_emp!$A$7:$N$157,D$5,FALSE)</f>
        <v>Redes Hospitalares</v>
      </c>
      <c r="E173" s="77" t="str">
        <f t="shared" si="9"/>
        <v>RSAR</v>
      </c>
      <c r="F173" s="77" t="str">
        <f>VLOOKUP($A173,db_emp!$A$7:$N$156,F$5,FALSE)</f>
        <v>RSAR</v>
      </c>
      <c r="G173" s="83"/>
      <c r="H173" s="225"/>
      <c r="I173" s="77" t="s">
        <v>790</v>
      </c>
      <c r="J173" s="77" t="s">
        <v>905</v>
      </c>
      <c r="K173" s="77" t="s">
        <v>780</v>
      </c>
      <c r="L173" s="77" t="s">
        <v>781</v>
      </c>
      <c r="M173" s="77" t="s">
        <v>781</v>
      </c>
      <c r="N173" s="77" t="s">
        <v>782</v>
      </c>
      <c r="O173" s="77" t="s">
        <v>783</v>
      </c>
      <c r="P173" s="77" t="s">
        <v>784</v>
      </c>
      <c r="Q173" s="77" t="s">
        <v>784</v>
      </c>
      <c r="R173" s="77" t="s">
        <v>785</v>
      </c>
    </row>
    <row r="174" spans="1:18" ht="12.75" customHeight="1" x14ac:dyDescent="0.3">
      <c r="A174" s="77" t="s">
        <v>341</v>
      </c>
      <c r="B174" s="68" t="s">
        <v>621</v>
      </c>
      <c r="C174" s="58" t="str">
        <f>VLOOKUP($A174,db_emp!$A$7:$N$156,2,FALSE)</f>
        <v>Sabin</v>
      </c>
      <c r="D174" s="182" t="str">
        <f>VLOOKUP($A174,db_emp!$A$7:$N$157,D$5,FALSE)</f>
        <v>Diagnóstico e Terapia</v>
      </c>
      <c r="E174" s="77" t="str">
        <f t="shared" si="9"/>
        <v>SABI</v>
      </c>
      <c r="F174" s="77" t="str">
        <f>VLOOKUP($A174,db_emp!$A$7:$N$156,F$5,FALSE)</f>
        <v>SABI</v>
      </c>
      <c r="G174" s="83"/>
      <c r="H174" s="225"/>
      <c r="I174" s="77" t="s">
        <v>630</v>
      </c>
      <c r="J174" s="77" t="s">
        <v>631</v>
      </c>
      <c r="K174" s="77" t="s">
        <v>631</v>
      </c>
      <c r="L174" s="77" t="s">
        <v>633</v>
      </c>
      <c r="M174" s="77" t="s">
        <v>788</v>
      </c>
      <c r="N174" s="77" t="s">
        <v>788</v>
      </c>
      <c r="O174" s="77" t="s">
        <v>636</v>
      </c>
      <c r="P174" s="77" t="s">
        <v>637</v>
      </c>
      <c r="Q174" s="205" t="s">
        <v>637</v>
      </c>
      <c r="R174" s="77" t="s">
        <v>743</v>
      </c>
    </row>
    <row r="175" spans="1:18" ht="12.75" customHeight="1" x14ac:dyDescent="0.3">
      <c r="A175" s="77" t="s">
        <v>351</v>
      </c>
      <c r="B175" s="68" t="s">
        <v>621</v>
      </c>
      <c r="C175" s="58" t="str">
        <f>VLOOKUP($A175,db_emp!$A$7:$N$156,2,FALSE)</f>
        <v>Sanofi Medley</v>
      </c>
      <c r="D175" s="76" t="str">
        <f>VLOOKUP($A175,db_emp!$A$7:$N$157,D$5,FALSE)</f>
        <v>Ind. Farmacêutica</v>
      </c>
      <c r="E175" s="77" t="str">
        <f t="shared" si="9"/>
        <v>SANO</v>
      </c>
      <c r="F175" s="77" t="str">
        <f>VLOOKUP($A175,db_emp!$A$7:$N$156,F$5,FALSE)</f>
        <v>SANO</v>
      </c>
      <c r="G175" s="83"/>
      <c r="H175" s="225"/>
      <c r="I175" s="77" t="s">
        <v>905</v>
      </c>
      <c r="J175" s="77" t="s">
        <v>905</v>
      </c>
      <c r="K175" s="77" t="s">
        <v>905</v>
      </c>
      <c r="L175" s="77" t="s">
        <v>905</v>
      </c>
      <c r="M175" s="77" t="s">
        <v>633</v>
      </c>
      <c r="N175" s="77" t="s">
        <v>634</v>
      </c>
      <c r="O175" s="77" t="s">
        <v>635</v>
      </c>
      <c r="P175" s="77" t="s">
        <v>636</v>
      </c>
      <c r="Q175" s="77" t="s">
        <v>637</v>
      </c>
      <c r="R175" s="77" t="s">
        <v>638</v>
      </c>
    </row>
    <row r="176" spans="1:18" ht="12.75" customHeight="1" x14ac:dyDescent="0.3">
      <c r="A176" s="77" t="s">
        <v>357</v>
      </c>
      <c r="B176" s="68" t="s">
        <v>621</v>
      </c>
      <c r="C176" s="58" t="str">
        <f>VLOOKUP($A176,db_emp!$A$7:$N$156,2,FALSE)</f>
        <v>Sanofi Aventis</v>
      </c>
      <c r="D176" s="76" t="str">
        <f>VLOOKUP($A176,db_emp!$A$7:$N$157,D$5,FALSE)</f>
        <v>Ind. Farmacêutica</v>
      </c>
      <c r="E176" s="77" t="str">
        <f t="shared" si="9"/>
        <v>SAVE</v>
      </c>
      <c r="F176" s="77" t="str">
        <f>VLOOKUP($A176,db_emp!$A$7:$N$156,F$5,FALSE)</f>
        <v>SANO</v>
      </c>
      <c r="G176" s="83"/>
      <c r="H176" s="225"/>
      <c r="I176" s="77" t="s">
        <v>790</v>
      </c>
      <c r="J176" s="77" t="s">
        <v>630</v>
      </c>
      <c r="K176" s="77" t="s">
        <v>631</v>
      </c>
      <c r="L176" s="77" t="s">
        <v>632</v>
      </c>
      <c r="M176" s="78" t="s">
        <v>919</v>
      </c>
      <c r="N176" s="78" t="s">
        <v>919</v>
      </c>
      <c r="O176" s="78" t="s">
        <v>919</v>
      </c>
      <c r="P176" s="78" t="s">
        <v>919</v>
      </c>
      <c r="Q176" s="78" t="s">
        <v>919</v>
      </c>
      <c r="R176" s="78" t="s">
        <v>919</v>
      </c>
    </row>
    <row r="177" spans="1:18" ht="12.75" customHeight="1" x14ac:dyDescent="0.3">
      <c r="A177" s="77" t="s">
        <v>365</v>
      </c>
      <c r="B177" s="68" t="s">
        <v>621</v>
      </c>
      <c r="C177" s="58" t="str">
        <f>VLOOKUP($A177,db_emp!$A$7:$N$156,2,FALSE)</f>
        <v>Sociedade Beneficente São Camilo (Hospital São Camilo)</v>
      </c>
      <c r="D177" s="180" t="str">
        <f>VLOOKUP($A177,db_emp!$A$7:$N$157,D$5,FALSE)</f>
        <v>Redes Hospitalares</v>
      </c>
      <c r="E177" s="77" t="str">
        <f t="shared" si="9"/>
        <v>SBSC</v>
      </c>
      <c r="F177" s="77" t="str">
        <f>VLOOKUP($A177,db_emp!$A$7:$N$156,F$5,FALSE)</f>
        <v>SBSC</v>
      </c>
      <c r="G177" s="83"/>
      <c r="H177" s="225"/>
      <c r="I177" s="78" t="s">
        <v>905</v>
      </c>
      <c r="J177" s="78" t="s">
        <v>905</v>
      </c>
      <c r="K177" s="78" t="s">
        <v>905</v>
      </c>
      <c r="L177" s="78" t="s">
        <v>905</v>
      </c>
      <c r="M177" s="78" t="s">
        <v>905</v>
      </c>
      <c r="N177" s="78" t="s">
        <v>905</v>
      </c>
      <c r="O177" s="78" t="s">
        <v>627</v>
      </c>
      <c r="P177" s="78" t="s">
        <v>628</v>
      </c>
      <c r="Q177" s="78" t="s">
        <v>628</v>
      </c>
      <c r="R177" s="78" t="s">
        <v>629</v>
      </c>
    </row>
    <row r="178" spans="1:18" ht="12.75" customHeight="1" x14ac:dyDescent="0.3">
      <c r="A178" s="77" t="s">
        <v>369</v>
      </c>
      <c r="B178" s="68" t="s">
        <v>621</v>
      </c>
      <c r="C178" s="58" t="str">
        <f>VLOOKUP($A178,db_emp!$A$7:$N$156,2,FALSE)</f>
        <v>Santa Casa de Porto Alegre</v>
      </c>
      <c r="D178" s="180" t="str">
        <f>VLOOKUP($A178,db_emp!$A$7:$N$157,D$5,FALSE)</f>
        <v>Redes Hospitalares</v>
      </c>
      <c r="E178" s="77" t="str">
        <f t="shared" si="9"/>
        <v>SCPA</v>
      </c>
      <c r="F178" s="77" t="str">
        <f>VLOOKUP($A178,db_emp!$A$7:$N$156,F$5,FALSE)</f>
        <v>SCPA</v>
      </c>
      <c r="G178" s="83"/>
      <c r="H178" s="225"/>
      <c r="I178" s="77" t="s">
        <v>792</v>
      </c>
      <c r="J178" s="77" t="s">
        <v>793</v>
      </c>
      <c r="K178" s="77" t="s">
        <v>794</v>
      </c>
      <c r="L178" s="77" t="s">
        <v>795</v>
      </c>
      <c r="M178" s="77" t="s">
        <v>796</v>
      </c>
      <c r="N178" s="77" t="s">
        <v>797</v>
      </c>
      <c r="O178" s="77" t="s">
        <v>798</v>
      </c>
      <c r="P178" s="77" t="s">
        <v>799</v>
      </c>
      <c r="Q178" s="77" t="s">
        <v>800</v>
      </c>
      <c r="R178" s="77" t="s">
        <v>800</v>
      </c>
    </row>
    <row r="179" spans="1:18" ht="12.75" customHeight="1" x14ac:dyDescent="0.3">
      <c r="A179" s="77" t="s">
        <v>373</v>
      </c>
      <c r="B179" s="68" t="s">
        <v>621</v>
      </c>
      <c r="C179" s="58" t="str">
        <f>VLOOKUP($A179,db_emp!$A$7:$N$156,2,FALSE)</f>
        <v>Seconci</v>
      </c>
      <c r="D179" s="85" t="str">
        <f>VLOOKUP($A179,db_emp!$A$7:$N$157,D$5,FALSE)</f>
        <v>Gestão como OS</v>
      </c>
      <c r="E179" s="77" t="str">
        <f t="shared" si="9"/>
        <v>SECO</v>
      </c>
      <c r="F179" s="77" t="str">
        <f>VLOOKUP($A179,db_emp!$A$7:$N$156,F$5,FALSE)</f>
        <v>SECO</v>
      </c>
      <c r="G179" s="83"/>
      <c r="H179" s="225"/>
      <c r="I179" s="77" t="s">
        <v>683</v>
      </c>
      <c r="J179" s="77" t="s">
        <v>683</v>
      </c>
      <c r="K179" s="77" t="s">
        <v>639</v>
      </c>
      <c r="L179" s="77" t="s">
        <v>624</v>
      </c>
      <c r="M179" s="77" t="s">
        <v>625</v>
      </c>
      <c r="N179" s="77" t="s">
        <v>626</v>
      </c>
      <c r="O179" s="77" t="s">
        <v>695</v>
      </c>
      <c r="P179" s="77" t="s">
        <v>628</v>
      </c>
      <c r="Q179" s="77" t="s">
        <v>628</v>
      </c>
      <c r="R179" s="77" t="s">
        <v>629</v>
      </c>
    </row>
    <row r="180" spans="1:18" ht="12.75" customHeight="1" x14ac:dyDescent="0.3">
      <c r="A180" s="77" t="s">
        <v>377</v>
      </c>
      <c r="B180" s="68" t="s">
        <v>621</v>
      </c>
      <c r="C180" s="58" t="str">
        <f>VLOOKUP($A180,db_emp!$A$7:$N$156,2,FALSE)</f>
        <v>Hospital Sírio Libanês</v>
      </c>
      <c r="D180" s="180" t="str">
        <f>VLOOKUP($A180,db_emp!$A$7:$N$157,D$5,FALSE)</f>
        <v>Redes Hospitalares</v>
      </c>
      <c r="E180" s="77" t="str">
        <f t="shared" si="9"/>
        <v>SILI</v>
      </c>
      <c r="F180" s="77" t="str">
        <f>VLOOKUP($A180,db_emp!$A$7:$N$156,F$5,FALSE)</f>
        <v>SILI</v>
      </c>
      <c r="G180" s="83"/>
      <c r="H180" s="225"/>
      <c r="I180" s="77" t="s">
        <v>801</v>
      </c>
      <c r="J180" s="77" t="s">
        <v>905</v>
      </c>
      <c r="K180" s="77" t="s">
        <v>905</v>
      </c>
      <c r="L180" s="77" t="s">
        <v>905</v>
      </c>
      <c r="M180" s="77" t="s">
        <v>905</v>
      </c>
      <c r="N180" s="77" t="s">
        <v>727</v>
      </c>
      <c r="O180" s="77" t="s">
        <v>749</v>
      </c>
      <c r="P180" s="77" t="s">
        <v>728</v>
      </c>
      <c r="Q180" s="77" t="s">
        <v>646</v>
      </c>
      <c r="R180" s="77" t="s">
        <v>646</v>
      </c>
    </row>
    <row r="181" spans="1:18" ht="12.75" customHeight="1" x14ac:dyDescent="0.3">
      <c r="A181" s="77" t="s">
        <v>381</v>
      </c>
      <c r="B181" s="68" t="s">
        <v>621</v>
      </c>
      <c r="C181" s="58" t="str">
        <f>VLOOKUP($A181,db_emp!$A$7:$N$156,2,FALSE)</f>
        <v>Solfarma</v>
      </c>
      <c r="D181" s="86" t="str">
        <f>VLOOKUP($A181,db_emp!$A$7:$N$157,D$5,FALSE)</f>
        <v>Distribuição</v>
      </c>
      <c r="E181" s="77" t="str">
        <f t="shared" si="9"/>
        <v>SOLF</v>
      </c>
      <c r="F181" s="77" t="str">
        <f>VLOOKUP($A181,db_emp!$A$7:$N$156,F$5,FALSE)</f>
        <v>SOLF</v>
      </c>
      <c r="G181" s="83"/>
      <c r="H181" s="225"/>
      <c r="I181" s="77" t="s">
        <v>905</v>
      </c>
      <c r="J181" s="77" t="s">
        <v>905</v>
      </c>
      <c r="K181" s="77" t="s">
        <v>905</v>
      </c>
      <c r="L181" s="77" t="s">
        <v>633</v>
      </c>
      <c r="M181" s="77" t="s">
        <v>634</v>
      </c>
      <c r="N181" s="77" t="s">
        <v>635</v>
      </c>
      <c r="O181" s="77" t="s">
        <v>635</v>
      </c>
      <c r="P181" s="77" t="s">
        <v>637</v>
      </c>
      <c r="Q181" s="77" t="s">
        <v>637</v>
      </c>
      <c r="R181" s="77" t="s">
        <v>743</v>
      </c>
    </row>
    <row r="182" spans="1:18" ht="12.75" customHeight="1" x14ac:dyDescent="0.3">
      <c r="A182" s="77" t="s">
        <v>385</v>
      </c>
      <c r="B182" s="68" t="s">
        <v>621</v>
      </c>
      <c r="C182" s="58" t="str">
        <f>VLOOKUP($A182,db_emp!$A$7:$N$156,2,FALSE)</f>
        <v>SPDM Hospital São Paulo</v>
      </c>
      <c r="D182" s="180" t="str">
        <f>VLOOKUP($A182,db_emp!$A$7:$N$157,D$5,FALSE)</f>
        <v>Gestão como OS</v>
      </c>
      <c r="E182" s="77" t="str">
        <f t="shared" si="9"/>
        <v>SPDM</v>
      </c>
      <c r="F182" s="77" t="str">
        <f>VLOOKUP($A182,db_emp!$A$7:$N$156,F$5,FALSE)</f>
        <v>SPDM</v>
      </c>
      <c r="G182" s="83"/>
      <c r="H182" s="225"/>
      <c r="I182" s="77" t="s">
        <v>654</v>
      </c>
      <c r="J182" s="77" t="s">
        <v>655</v>
      </c>
      <c r="K182" s="77" t="s">
        <v>656</v>
      </c>
      <c r="L182" s="77" t="s">
        <v>657</v>
      </c>
      <c r="M182" s="77" t="s">
        <v>658</v>
      </c>
      <c r="N182" s="77" t="s">
        <v>659</v>
      </c>
      <c r="O182" s="77" t="s">
        <v>660</v>
      </c>
      <c r="P182" s="77" t="s">
        <v>661</v>
      </c>
      <c r="Q182" s="77" t="s">
        <v>661</v>
      </c>
      <c r="R182" s="77" t="s">
        <v>920</v>
      </c>
    </row>
    <row r="183" spans="1:18" ht="12.75" customHeight="1" x14ac:dyDescent="0.3">
      <c r="A183" s="77" t="s">
        <v>329</v>
      </c>
      <c r="B183" s="68" t="s">
        <v>621</v>
      </c>
      <c r="C183" s="58" t="str">
        <f>VLOOKUP($A183,db_emp!$A$7:$N$156,2,FALSE)</f>
        <v>SulAmérica</v>
      </c>
      <c r="D183" s="84" t="str">
        <f>VLOOKUP($A183,db_emp!$A$7:$N$157,D$5,FALSE)</f>
        <v>Planos e Seguros</v>
      </c>
      <c r="E183" s="77" t="str">
        <f t="shared" si="9"/>
        <v>SULA</v>
      </c>
      <c r="F183" s="77" t="str">
        <f>VLOOKUP($A183,db_emp!$A$7:$N$156,F$5,FALSE)</f>
        <v>RDOR</v>
      </c>
      <c r="G183" s="83"/>
      <c r="H183" s="225"/>
      <c r="I183" s="77" t="s">
        <v>736</v>
      </c>
      <c r="J183" s="77" t="s">
        <v>737</v>
      </c>
      <c r="K183" s="77" t="s">
        <v>738</v>
      </c>
      <c r="L183" s="77" t="s">
        <v>739</v>
      </c>
      <c r="M183" s="77" t="s">
        <v>740</v>
      </c>
      <c r="N183" s="77" t="s">
        <v>741</v>
      </c>
      <c r="O183" s="77" t="s">
        <v>741</v>
      </c>
      <c r="P183" s="77" t="s">
        <v>741</v>
      </c>
      <c r="Q183" s="204" t="s">
        <v>921</v>
      </c>
      <c r="R183" s="204" t="s">
        <v>921</v>
      </c>
    </row>
    <row r="184" spans="1:18" ht="12.75" customHeight="1" x14ac:dyDescent="0.3">
      <c r="A184" s="77" t="s">
        <v>389</v>
      </c>
      <c r="B184" s="68" t="s">
        <v>621</v>
      </c>
      <c r="C184" s="58" t="str">
        <f>VLOOKUP($A184,db_emp!$A$7:$N$156,2,FALSE)</f>
        <v>Teuto</v>
      </c>
      <c r="D184" s="76" t="str">
        <f>VLOOKUP($A184,db_emp!$A$7:$N$157,D$5,FALSE)</f>
        <v>Ind. Farmacêutica</v>
      </c>
      <c r="E184" s="77" t="str">
        <f t="shared" si="9"/>
        <v>TEUT</v>
      </c>
      <c r="F184" s="77" t="str">
        <f>VLOOKUP($A184,db_emp!$A$7:$N$156,F$5,FALSE)</f>
        <v>TEUT</v>
      </c>
      <c r="G184" s="83"/>
      <c r="H184" s="225"/>
      <c r="I184" s="77" t="s">
        <v>662</v>
      </c>
      <c r="J184" s="77" t="s">
        <v>662</v>
      </c>
      <c r="K184" s="77" t="s">
        <v>905</v>
      </c>
      <c r="L184" s="77" t="s">
        <v>802</v>
      </c>
      <c r="M184" s="77" t="s">
        <v>768</v>
      </c>
      <c r="N184" s="77" t="s">
        <v>803</v>
      </c>
      <c r="O184" s="77" t="s">
        <v>769</v>
      </c>
      <c r="P184" s="77" t="s">
        <v>770</v>
      </c>
      <c r="Q184" s="77" t="s">
        <v>646</v>
      </c>
      <c r="R184" s="77" t="s">
        <v>646</v>
      </c>
    </row>
    <row r="185" spans="1:18" ht="12.75" customHeight="1" x14ac:dyDescent="0.3">
      <c r="A185" s="77" t="s">
        <v>393</v>
      </c>
      <c r="B185" s="68" t="s">
        <v>621</v>
      </c>
      <c r="C185" s="58" t="str">
        <f>VLOOKUP($A185,db_emp!$A$7:$N$156,2,FALSE)</f>
        <v>Unimed Belém</v>
      </c>
      <c r="D185" s="84" t="str">
        <f>VLOOKUP($A185,db_emp!$A$7:$N$157,D$5,FALSE)</f>
        <v>Planos e Seguros</v>
      </c>
      <c r="E185" s="77" t="str">
        <f t="shared" si="9"/>
        <v>UMBE</v>
      </c>
      <c r="F185" s="77" t="str">
        <f>VLOOKUP($A185,db_emp!$A$7:$N$156,F$5,FALSE)</f>
        <v>UMBE</v>
      </c>
      <c r="G185" s="83"/>
      <c r="H185" s="225"/>
      <c r="I185" s="77" t="s">
        <v>735</v>
      </c>
      <c r="J185" s="77" t="s">
        <v>804</v>
      </c>
      <c r="K185" s="77" t="s">
        <v>737</v>
      </c>
      <c r="L185" s="77" t="s">
        <v>738</v>
      </c>
      <c r="M185" s="77" t="s">
        <v>739</v>
      </c>
      <c r="N185" s="77" t="s">
        <v>740</v>
      </c>
      <c r="O185" s="77" t="s">
        <v>741</v>
      </c>
      <c r="P185" s="77" t="s">
        <v>742</v>
      </c>
      <c r="Q185" s="77" t="s">
        <v>743</v>
      </c>
      <c r="R185" s="77" t="s">
        <v>743</v>
      </c>
    </row>
    <row r="186" spans="1:18" ht="12.75" customHeight="1" x14ac:dyDescent="0.3">
      <c r="A186" s="77" t="s">
        <v>397</v>
      </c>
      <c r="B186" s="68" t="s">
        <v>621</v>
      </c>
      <c r="C186" s="58" t="str">
        <f>VLOOKUP($A186,db_emp!$A$7:$N$156,2,FALSE)</f>
        <v>Unimed BH</v>
      </c>
      <c r="D186" s="84" t="str">
        <f>VLOOKUP($A186,db_emp!$A$7:$N$157,D$5,FALSE)</f>
        <v>Planos e Seguros</v>
      </c>
      <c r="E186" s="77" t="str">
        <f t="shared" si="9"/>
        <v>UMBH</v>
      </c>
      <c r="F186" s="77" t="str">
        <f>VLOOKUP($A186,db_emp!$A$7:$N$156,F$5,FALSE)</f>
        <v>UMBH</v>
      </c>
      <c r="G186" s="83"/>
      <c r="H186" s="225"/>
      <c r="I186" s="77" t="s">
        <v>735</v>
      </c>
      <c r="J186" s="77" t="s">
        <v>735</v>
      </c>
      <c r="K186" s="77" t="s">
        <v>805</v>
      </c>
      <c r="L186" s="77" t="s">
        <v>738</v>
      </c>
      <c r="M186" s="77" t="s">
        <v>739</v>
      </c>
      <c r="N186" s="77" t="s">
        <v>740</v>
      </c>
      <c r="O186" s="77" t="s">
        <v>741</v>
      </c>
      <c r="P186" s="77" t="s">
        <v>742</v>
      </c>
      <c r="Q186" s="77" t="s">
        <v>742</v>
      </c>
      <c r="R186" s="77" t="s">
        <v>743</v>
      </c>
    </row>
    <row r="187" spans="1:18" ht="12.75" customHeight="1" x14ac:dyDescent="0.3">
      <c r="A187" s="77" t="s">
        <v>401</v>
      </c>
      <c r="B187" s="68" t="s">
        <v>621</v>
      </c>
      <c r="C187" s="58" t="str">
        <f>VLOOKUP($A187,db_emp!$A$7:$N$156,2,FALSE)</f>
        <v>Unimed Central Nacional</v>
      </c>
      <c r="D187" s="84" t="str">
        <f>VLOOKUP($A187,db_emp!$A$7:$N$157,D$5,FALSE)</f>
        <v>Planos e Seguros</v>
      </c>
      <c r="E187" s="77" t="str">
        <f t="shared" si="9"/>
        <v>UMCE</v>
      </c>
      <c r="F187" s="77" t="str">
        <f>VLOOKUP($A187,db_emp!$A$7:$N$156,F$5,FALSE)</f>
        <v>UMCE</v>
      </c>
      <c r="G187" s="83"/>
      <c r="H187" s="225"/>
      <c r="I187" s="77" t="s">
        <v>735</v>
      </c>
      <c r="J187" s="77" t="s">
        <v>736</v>
      </c>
      <c r="K187" s="77" t="s">
        <v>737</v>
      </c>
      <c r="L187" s="77" t="s">
        <v>738</v>
      </c>
      <c r="M187" s="77" t="s">
        <v>739</v>
      </c>
      <c r="N187" s="77" t="s">
        <v>740</v>
      </c>
      <c r="O187" s="77" t="s">
        <v>741</v>
      </c>
      <c r="P187" s="77" t="s">
        <v>742</v>
      </c>
      <c r="Q187" s="77" t="s">
        <v>742</v>
      </c>
      <c r="R187" s="77" t="s">
        <v>743</v>
      </c>
    </row>
    <row r="188" spans="1:18" ht="12.75" customHeight="1" x14ac:dyDescent="0.3">
      <c r="A188" s="77" t="s">
        <v>405</v>
      </c>
      <c r="B188" s="68" t="s">
        <v>621</v>
      </c>
      <c r="C188" s="58" t="str">
        <f>VLOOKUP($A188,db_emp!$A$7:$N$156,2,FALSE)</f>
        <v>Unimed Campinas</v>
      </c>
      <c r="D188" s="84" t="str">
        <f>VLOOKUP($A188,db_emp!$A$7:$N$157,D$5,FALSE)</f>
        <v>Planos e Seguros</v>
      </c>
      <c r="E188" s="77" t="str">
        <f t="shared" si="9"/>
        <v>UMCP</v>
      </c>
      <c r="F188" s="77" t="str">
        <f>VLOOKUP($A188,db_emp!$A$7:$N$156,F$5,FALSE)</f>
        <v>UMCP</v>
      </c>
      <c r="G188" s="83"/>
      <c r="H188" s="225"/>
      <c r="I188" s="77" t="s">
        <v>905</v>
      </c>
      <c r="J188" s="77" t="s">
        <v>905</v>
      </c>
      <c r="K188" s="77" t="s">
        <v>737</v>
      </c>
      <c r="L188" s="77" t="s">
        <v>738</v>
      </c>
      <c r="M188" s="77" t="s">
        <v>739</v>
      </c>
      <c r="N188" s="77" t="s">
        <v>740</v>
      </c>
      <c r="O188" s="77" t="s">
        <v>741</v>
      </c>
      <c r="P188" s="77" t="s">
        <v>742</v>
      </c>
      <c r="Q188" s="77" t="s">
        <v>742</v>
      </c>
      <c r="R188" s="77" t="s">
        <v>743</v>
      </c>
    </row>
    <row r="189" spans="1:18" ht="12.75" customHeight="1" x14ac:dyDescent="0.3">
      <c r="A189" s="77" t="s">
        <v>409</v>
      </c>
      <c r="B189" s="68" t="s">
        <v>621</v>
      </c>
      <c r="C189" s="58" t="str">
        <f>VLOOKUP($A189,db_emp!$A$7:$N$156,2,FALSE)</f>
        <v>Unimed Curitiba</v>
      </c>
      <c r="D189" s="84" t="str">
        <f>VLOOKUP($A189,db_emp!$A$7:$N$157,D$5,FALSE)</f>
        <v>Planos e Seguros</v>
      </c>
      <c r="E189" s="77" t="str">
        <f t="shared" si="9"/>
        <v>UMCR</v>
      </c>
      <c r="F189" s="77" t="str">
        <f>VLOOKUP($A189,db_emp!$A$7:$N$156,F$5,FALSE)</f>
        <v>UMCR</v>
      </c>
      <c r="G189" s="83"/>
      <c r="H189" s="225"/>
      <c r="I189" s="77" t="s">
        <v>735</v>
      </c>
      <c r="J189" s="77" t="s">
        <v>736</v>
      </c>
      <c r="K189" s="77" t="s">
        <v>737</v>
      </c>
      <c r="L189" s="77" t="s">
        <v>738</v>
      </c>
      <c r="M189" s="77" t="s">
        <v>739</v>
      </c>
      <c r="N189" s="77" t="s">
        <v>740</v>
      </c>
      <c r="O189" s="77" t="s">
        <v>741</v>
      </c>
      <c r="P189" s="77" t="s">
        <v>742</v>
      </c>
      <c r="Q189" s="77" t="s">
        <v>742</v>
      </c>
      <c r="R189" s="77" t="s">
        <v>743</v>
      </c>
    </row>
    <row r="190" spans="1:18" ht="12.75" customHeight="1" x14ac:dyDescent="0.3">
      <c r="A190" s="77" t="s">
        <v>413</v>
      </c>
      <c r="B190" s="68" t="s">
        <v>621</v>
      </c>
      <c r="C190" s="58" t="str">
        <f>VLOOKUP($A190,db_emp!$A$7:$N$156,2,FALSE)</f>
        <v>Unimed Cuiabá</v>
      </c>
      <c r="D190" s="84" t="str">
        <f>VLOOKUP($A190,db_emp!$A$7:$N$157,D$5,FALSE)</f>
        <v>Planos e Seguros</v>
      </c>
      <c r="E190" s="77" t="str">
        <f t="shared" si="9"/>
        <v>UMCU</v>
      </c>
      <c r="F190" s="77" t="str">
        <f>VLOOKUP($A190,db_emp!$A$7:$N$156,F$5,FALSE)</f>
        <v>UMCU</v>
      </c>
      <c r="G190" s="83"/>
      <c r="H190" s="225"/>
      <c r="I190" s="77" t="s">
        <v>922</v>
      </c>
      <c r="J190" s="77" t="s">
        <v>736</v>
      </c>
      <c r="K190" s="77" t="s">
        <v>737</v>
      </c>
      <c r="L190" s="77" t="s">
        <v>738</v>
      </c>
      <c r="M190" s="77" t="s">
        <v>738</v>
      </c>
      <c r="N190" s="77" t="s">
        <v>739</v>
      </c>
      <c r="O190" s="77" t="s">
        <v>740</v>
      </c>
      <c r="P190" s="77" t="s">
        <v>741</v>
      </c>
      <c r="Q190" s="77" t="s">
        <v>742</v>
      </c>
      <c r="R190" s="77" t="s">
        <v>743</v>
      </c>
    </row>
    <row r="191" spans="1:18" ht="12.75" customHeight="1" x14ac:dyDescent="0.3">
      <c r="A191" s="77" t="s">
        <v>417</v>
      </c>
      <c r="B191" s="68" t="s">
        <v>621</v>
      </c>
      <c r="C191" s="58" t="str">
        <f>VLOOKUP($A191,db_emp!$A$7:$N$156,2,FALSE)</f>
        <v>Unimed Florianópolis</v>
      </c>
      <c r="D191" s="84" t="str">
        <f>VLOOKUP($A191,db_emp!$A$7:$N$157,D$5,FALSE)</f>
        <v>Planos e Seguros</v>
      </c>
      <c r="E191" s="77" t="str">
        <f t="shared" si="9"/>
        <v>UMFL</v>
      </c>
      <c r="F191" s="77" t="str">
        <f>VLOOKUP($A191,db_emp!$A$7:$N$156,F$5,FALSE)</f>
        <v>UMFL</v>
      </c>
      <c r="G191" s="83"/>
      <c r="H191" s="225"/>
      <c r="I191" s="77" t="s">
        <v>735</v>
      </c>
      <c r="J191" s="77" t="s">
        <v>736</v>
      </c>
      <c r="K191" s="77" t="s">
        <v>737</v>
      </c>
      <c r="L191" s="77" t="s">
        <v>738</v>
      </c>
      <c r="M191" s="77" t="s">
        <v>739</v>
      </c>
      <c r="N191" s="77" t="s">
        <v>740</v>
      </c>
      <c r="O191" s="77" t="s">
        <v>741</v>
      </c>
      <c r="P191" s="77" t="s">
        <v>742</v>
      </c>
      <c r="Q191" s="77" t="s">
        <v>742</v>
      </c>
      <c r="R191" s="77" t="s">
        <v>743</v>
      </c>
    </row>
    <row r="192" spans="1:18" ht="12.75" customHeight="1" x14ac:dyDescent="0.3">
      <c r="A192" s="77" t="s">
        <v>421</v>
      </c>
      <c r="B192" s="68" t="s">
        <v>621</v>
      </c>
      <c r="C192" s="58" t="str">
        <f>VLOOKUP($A192,db_emp!$A$7:$N$156,2,FALSE)</f>
        <v>Unimed Fortaleza</v>
      </c>
      <c r="D192" s="84" t="str">
        <f>VLOOKUP($A192,db_emp!$A$7:$N$157,D$5,FALSE)</f>
        <v>Planos e Seguros</v>
      </c>
      <c r="E192" s="77" t="str">
        <f t="shared" si="9"/>
        <v>UMFO</v>
      </c>
      <c r="F192" s="77" t="str">
        <f>VLOOKUP($A192,db_emp!$A$7:$N$156,F$5,FALSE)</f>
        <v>UMFO</v>
      </c>
      <c r="G192" s="83"/>
      <c r="H192" s="225"/>
      <c r="I192" s="77" t="s">
        <v>735</v>
      </c>
      <c r="J192" s="77" t="s">
        <v>736</v>
      </c>
      <c r="K192" s="77" t="s">
        <v>737</v>
      </c>
      <c r="L192" s="77" t="s">
        <v>738</v>
      </c>
      <c r="M192" s="77" t="s">
        <v>739</v>
      </c>
      <c r="N192" s="77" t="s">
        <v>740</v>
      </c>
      <c r="O192" s="77" t="s">
        <v>741</v>
      </c>
      <c r="P192" s="77" t="s">
        <v>741</v>
      </c>
      <c r="Q192" s="77" t="s">
        <v>742</v>
      </c>
      <c r="R192" s="77" t="s">
        <v>743</v>
      </c>
    </row>
    <row r="193" spans="1:18" ht="12.75" customHeight="1" x14ac:dyDescent="0.3">
      <c r="A193" s="77" t="s">
        <v>425</v>
      </c>
      <c r="B193" s="68" t="s">
        <v>621</v>
      </c>
      <c r="C193" s="58" t="str">
        <f>VLOOKUP($A193,db_emp!$A$7:$N$156,2,FALSE)</f>
        <v>Unimed Goiânia</v>
      </c>
      <c r="D193" s="84" t="str">
        <f>VLOOKUP($A193,db_emp!$A$7:$N$157,D$5,FALSE)</f>
        <v>Planos e Seguros</v>
      </c>
      <c r="E193" s="77" t="str">
        <f t="shared" si="9"/>
        <v>UMGO</v>
      </c>
      <c r="F193" s="77" t="str">
        <f>VLOOKUP($A193,db_emp!$A$7:$N$156,F$5,FALSE)</f>
        <v>UMGO</v>
      </c>
      <c r="G193" s="83"/>
      <c r="H193" s="225"/>
      <c r="I193" s="77" t="s">
        <v>905</v>
      </c>
      <c r="J193" s="77" t="s">
        <v>905</v>
      </c>
      <c r="K193" s="77" t="s">
        <v>905</v>
      </c>
      <c r="L193" s="77" t="s">
        <v>738</v>
      </c>
      <c r="M193" s="77" t="s">
        <v>738</v>
      </c>
      <c r="N193" s="77" t="s">
        <v>740</v>
      </c>
      <c r="O193" s="77" t="s">
        <v>741</v>
      </c>
      <c r="P193" s="77" t="s">
        <v>742</v>
      </c>
      <c r="Q193" s="77" t="s">
        <v>742</v>
      </c>
      <c r="R193" s="77" t="s">
        <v>743</v>
      </c>
    </row>
    <row r="194" spans="1:18" ht="12.75" customHeight="1" x14ac:dyDescent="0.3">
      <c r="A194" s="77" t="s">
        <v>429</v>
      </c>
      <c r="B194" s="68" t="s">
        <v>621</v>
      </c>
      <c r="C194" s="58" t="str">
        <f>VLOOKUP($A194,db_emp!$A$7:$N$156,2,FALSE)</f>
        <v>Unimed Natal</v>
      </c>
      <c r="D194" s="84" t="str">
        <f>VLOOKUP($A194,db_emp!$A$7:$N$157,D$5,FALSE)</f>
        <v>Planos e Seguros</v>
      </c>
      <c r="E194" s="77" t="str">
        <f t="shared" si="9"/>
        <v>UMNA</v>
      </c>
      <c r="F194" s="77" t="str">
        <f>VLOOKUP($A194,db_emp!$A$7:$N$156,F$5,FALSE)</f>
        <v>UMNA</v>
      </c>
      <c r="G194" s="83"/>
      <c r="H194" s="225"/>
      <c r="I194" s="77" t="s">
        <v>905</v>
      </c>
      <c r="J194" s="77" t="s">
        <v>905</v>
      </c>
      <c r="K194" s="77" t="s">
        <v>905</v>
      </c>
      <c r="L194" s="77" t="s">
        <v>738</v>
      </c>
      <c r="M194" s="77" t="s">
        <v>739</v>
      </c>
      <c r="N194" s="77" t="s">
        <v>740</v>
      </c>
      <c r="O194" s="77" t="s">
        <v>740</v>
      </c>
      <c r="P194" s="77" t="s">
        <v>742</v>
      </c>
      <c r="Q194" s="77" t="s">
        <v>742</v>
      </c>
      <c r="R194" s="77" t="s">
        <v>743</v>
      </c>
    </row>
    <row r="195" spans="1:18" ht="12.75" customHeight="1" x14ac:dyDescent="0.3">
      <c r="A195" s="77" t="s">
        <v>433</v>
      </c>
      <c r="B195" s="68" t="s">
        <v>621</v>
      </c>
      <c r="C195" s="58" t="str">
        <f>VLOOKUP($A195,db_emp!$A$7:$N$156,2,FALSE)</f>
        <v>Unimed Porto Alegre</v>
      </c>
      <c r="D195" s="84" t="str">
        <f>VLOOKUP($A195,db_emp!$A$7:$N$157,D$5,FALSE)</f>
        <v>Planos e Seguros</v>
      </c>
      <c r="E195" s="77" t="str">
        <f t="shared" si="9"/>
        <v>UMPA</v>
      </c>
      <c r="F195" s="77" t="str">
        <f>VLOOKUP($A195,db_emp!$A$7:$N$156,F$5,FALSE)</f>
        <v>UMPA</v>
      </c>
      <c r="G195" s="83"/>
      <c r="H195" s="225"/>
      <c r="I195" s="77" t="s">
        <v>735</v>
      </c>
      <c r="J195" s="77" t="s">
        <v>736</v>
      </c>
      <c r="K195" s="77" t="s">
        <v>737</v>
      </c>
      <c r="L195" s="77" t="s">
        <v>738</v>
      </c>
      <c r="M195" s="77" t="s">
        <v>739</v>
      </c>
      <c r="N195" s="77" t="s">
        <v>740</v>
      </c>
      <c r="O195" s="77" t="s">
        <v>741</v>
      </c>
      <c r="P195" s="77" t="s">
        <v>742</v>
      </c>
      <c r="Q195" s="77" t="s">
        <v>742</v>
      </c>
      <c r="R195" s="77" t="s">
        <v>743</v>
      </c>
    </row>
    <row r="196" spans="1:18" ht="12.75" customHeight="1" x14ac:dyDescent="0.3">
      <c r="A196" s="77" t="s">
        <v>437</v>
      </c>
      <c r="B196" s="68" t="s">
        <v>621</v>
      </c>
      <c r="C196" s="58" t="str">
        <f>VLOOKUP($A196,db_emp!$A$7:$N$156,2,FALSE)</f>
        <v>Unimed Recife</v>
      </c>
      <c r="D196" s="84" t="str">
        <f>VLOOKUP($A196,db_emp!$A$7:$N$157,D$5,FALSE)</f>
        <v>Planos e Seguros</v>
      </c>
      <c r="E196" s="77" t="str">
        <f t="shared" si="9"/>
        <v>UMRE</v>
      </c>
      <c r="F196" s="77" t="str">
        <f>VLOOKUP($A196,db_emp!$A$7:$N$156,F$5,FALSE)</f>
        <v>UMRE</v>
      </c>
      <c r="G196" s="83"/>
      <c r="H196" s="225"/>
      <c r="I196" s="78" t="s">
        <v>905</v>
      </c>
      <c r="J196" s="78" t="s">
        <v>905</v>
      </c>
      <c r="K196" s="78" t="s">
        <v>905</v>
      </c>
      <c r="L196" s="78" t="s">
        <v>759</v>
      </c>
      <c r="M196" s="78" t="s">
        <v>760</v>
      </c>
      <c r="N196" s="78" t="s">
        <v>761</v>
      </c>
      <c r="O196" s="78" t="s">
        <v>762</v>
      </c>
      <c r="P196" s="78" t="s">
        <v>763</v>
      </c>
      <c r="Q196" s="78" t="s">
        <v>813</v>
      </c>
      <c r="R196" s="78" t="s">
        <v>813</v>
      </c>
    </row>
    <row r="197" spans="1:18" ht="12.75" customHeight="1" x14ac:dyDescent="0.3">
      <c r="A197" s="77" t="s">
        <v>441</v>
      </c>
      <c r="B197" s="68" t="s">
        <v>621</v>
      </c>
      <c r="C197" s="58" t="str">
        <f>VLOOKUP($A197,db_emp!$A$7:$N$156,2,FALSE)</f>
        <v>Unimed Rio</v>
      </c>
      <c r="D197" s="84" t="str">
        <f>VLOOKUP($A197,db_emp!$A$7:$N$157,D$5,FALSE)</f>
        <v>Planos e Seguros</v>
      </c>
      <c r="E197" s="77" t="str">
        <f t="shared" si="9"/>
        <v>UMRJ</v>
      </c>
      <c r="F197" s="77" t="str">
        <f>VLOOKUP($A197,db_emp!$A$7:$N$156,F$5,FALSE)</f>
        <v>UMRJ</v>
      </c>
      <c r="G197" s="83"/>
      <c r="H197" s="225"/>
      <c r="I197" s="77" t="s">
        <v>806</v>
      </c>
      <c r="J197" s="77" t="s">
        <v>807</v>
      </c>
      <c r="K197" s="77" t="s">
        <v>807</v>
      </c>
      <c r="L197" s="77" t="s">
        <v>808</v>
      </c>
      <c r="M197" s="77" t="s">
        <v>809</v>
      </c>
      <c r="N197" s="77" t="s">
        <v>810</v>
      </c>
      <c r="O197" s="77" t="s">
        <v>811</v>
      </c>
      <c r="P197" s="77" t="s">
        <v>637</v>
      </c>
      <c r="Q197" s="77" t="s">
        <v>638</v>
      </c>
      <c r="R197" s="77" t="s">
        <v>638</v>
      </c>
    </row>
    <row r="198" spans="1:18" ht="12.75" customHeight="1" x14ac:dyDescent="0.3">
      <c r="A198" s="77" t="s">
        <v>445</v>
      </c>
      <c r="B198" s="68" t="s">
        <v>621</v>
      </c>
      <c r="C198" s="58" t="str">
        <f>VLOOKUP($A198,db_emp!$A$7:$N$156,2,FALSE)</f>
        <v>Unimed Vitória</v>
      </c>
      <c r="D198" s="84" t="str">
        <f>VLOOKUP($A198,db_emp!$A$7:$N$157,D$5,FALSE)</f>
        <v>Planos e Seguros</v>
      </c>
      <c r="E198" s="77" t="str">
        <f t="shared" si="9"/>
        <v>UMVI</v>
      </c>
      <c r="F198" s="77" t="str">
        <f>VLOOKUP($A198,db_emp!$A$7:$N$156,F$5,FALSE)</f>
        <v>UMVI</v>
      </c>
      <c r="G198" s="83"/>
      <c r="H198" s="225"/>
      <c r="I198" s="77" t="s">
        <v>905</v>
      </c>
      <c r="J198" s="77" t="s">
        <v>905</v>
      </c>
      <c r="K198" s="77" t="s">
        <v>905</v>
      </c>
      <c r="L198" s="77" t="s">
        <v>759</v>
      </c>
      <c r="M198" s="77" t="s">
        <v>760</v>
      </c>
      <c r="N198" s="77" t="s">
        <v>761</v>
      </c>
      <c r="O198" s="77" t="s">
        <v>762</v>
      </c>
      <c r="P198" s="77" t="s">
        <v>763</v>
      </c>
      <c r="Q198" s="77" t="s">
        <v>763</v>
      </c>
      <c r="R198" s="77" t="s">
        <v>743</v>
      </c>
    </row>
    <row r="199" spans="1:18" ht="12.75" customHeight="1" x14ac:dyDescent="0.3">
      <c r="A199" s="77" t="s">
        <v>449</v>
      </c>
      <c r="B199" s="68" t="s">
        <v>621</v>
      </c>
      <c r="C199" s="58" t="str">
        <f>VLOOKUP($A199,db_emp!$A$7:$N$156,2,FALSE)</f>
        <v>União Química</v>
      </c>
      <c r="D199" s="76" t="str">
        <f>VLOOKUP($A199,db_emp!$A$7:$N$157,D$5,FALSE)</f>
        <v>Ind. Farmacêutica</v>
      </c>
      <c r="E199" s="77" t="str">
        <f t="shared" si="9"/>
        <v>UNIQ</v>
      </c>
      <c r="F199" s="77" t="str">
        <f>VLOOKUP($A199,db_emp!$A$7:$N$156,F$5,FALSE)</f>
        <v>UNIQ</v>
      </c>
      <c r="G199" s="83"/>
      <c r="H199" s="225"/>
      <c r="I199" s="77" t="s">
        <v>630</v>
      </c>
      <c r="J199" s="77" t="s">
        <v>631</v>
      </c>
      <c r="K199" s="77" t="s">
        <v>632</v>
      </c>
      <c r="L199" s="77" t="s">
        <v>633</v>
      </c>
      <c r="M199" s="77" t="s">
        <v>634</v>
      </c>
      <c r="N199" s="77" t="s">
        <v>636</v>
      </c>
      <c r="O199" s="77" t="s">
        <v>637</v>
      </c>
      <c r="P199" s="77" t="s">
        <v>637</v>
      </c>
      <c r="Q199" s="77" t="s">
        <v>637</v>
      </c>
      <c r="R199" s="77" t="s">
        <v>743</v>
      </c>
    </row>
    <row r="200" spans="1:18" ht="12.75" customHeight="1" x14ac:dyDescent="0.3">
      <c r="A200" s="77" t="s">
        <v>453</v>
      </c>
      <c r="B200" s="68" t="s">
        <v>621</v>
      </c>
      <c r="C200" s="58" t="str">
        <f>VLOOKUP($A200,db_emp!$A$7:$N$156,2,FALSE)</f>
        <v>Unimed Participações</v>
      </c>
      <c r="D200" s="84" t="str">
        <f>VLOOKUP($A200,db_emp!$A$7:$N$157,D$5,FALSE)</f>
        <v>Planos e Seguros</v>
      </c>
      <c r="E200" s="77" t="str">
        <f t="shared" si="9"/>
        <v>UPAR</v>
      </c>
      <c r="F200" s="77" t="str">
        <f>VLOOKUP($A200,db_emp!$A$7:$N$156,F$5,FALSE)</f>
        <v>UPAR</v>
      </c>
      <c r="G200" s="83"/>
      <c r="H200" s="225"/>
      <c r="I200" s="77" t="s">
        <v>905</v>
      </c>
      <c r="J200" s="77" t="s">
        <v>905</v>
      </c>
      <c r="K200" s="77" t="s">
        <v>905</v>
      </c>
      <c r="L200" s="77" t="s">
        <v>738</v>
      </c>
      <c r="M200" s="77" t="s">
        <v>738</v>
      </c>
      <c r="N200" s="77" t="s">
        <v>635</v>
      </c>
      <c r="O200" s="77" t="s">
        <v>636</v>
      </c>
      <c r="P200" s="77" t="s">
        <v>637</v>
      </c>
      <c r="Q200" s="77" t="s">
        <v>637</v>
      </c>
      <c r="R200" s="77" t="s">
        <v>743</v>
      </c>
    </row>
    <row r="201" spans="1:18" ht="12.75" customHeight="1" x14ac:dyDescent="0.3">
      <c r="A201" s="77" t="s">
        <v>457</v>
      </c>
      <c r="B201" s="68" t="s">
        <v>621</v>
      </c>
      <c r="C201" s="58" t="str">
        <f>VLOOKUP($A201,db_emp!$A$7:$N$156,2,FALSE)</f>
        <v>Viva Rio</v>
      </c>
      <c r="D201" s="85" t="str">
        <f>VLOOKUP($A201,db_emp!$A$7:$N$157,D$5,FALSE)</f>
        <v>Gestão como OS</v>
      </c>
      <c r="E201" s="77" t="str">
        <f t="shared" si="9"/>
        <v>VIVA</v>
      </c>
      <c r="F201" s="77" t="str">
        <f>VLOOKUP($A201,db_emp!$A$7:$N$156,F$5,FALSE)</f>
        <v>VIVA</v>
      </c>
      <c r="G201" s="83"/>
      <c r="H201" s="225"/>
      <c r="I201" s="77" t="s">
        <v>683</v>
      </c>
      <c r="J201" s="77" t="s">
        <v>683</v>
      </c>
      <c r="K201" s="77" t="s">
        <v>639</v>
      </c>
      <c r="L201" s="77" t="s">
        <v>624</v>
      </c>
      <c r="M201" s="77" t="s">
        <v>625</v>
      </c>
      <c r="N201" s="77" t="s">
        <v>626</v>
      </c>
      <c r="O201" s="77" t="s">
        <v>627</v>
      </c>
      <c r="P201" s="77" t="s">
        <v>628</v>
      </c>
      <c r="Q201" s="77" t="s">
        <v>637</v>
      </c>
      <c r="R201" s="77" t="s">
        <v>638</v>
      </c>
    </row>
    <row r="202" spans="1:18" ht="12.75" customHeight="1" x14ac:dyDescent="0.3">
      <c r="A202" s="77" t="s">
        <v>460</v>
      </c>
      <c r="B202" s="68" t="s">
        <v>621</v>
      </c>
      <c r="C202" s="58" t="str">
        <f>VLOOKUP($A202,db_emp!$A$7:$N$156,2,FALSE)</f>
        <v>Viveo</v>
      </c>
      <c r="D202" s="86" t="str">
        <f>VLOOKUP($A202,db_emp!$A$7:$N$157,D$5,FALSE)</f>
        <v>Distribuição</v>
      </c>
      <c r="E202" s="77" t="str">
        <f t="shared" si="9"/>
        <v>VIVE</v>
      </c>
      <c r="F202" s="77" t="str">
        <f>VLOOKUP($A202,db_emp!$A$7:$N$156,F$5,FALSE)</f>
        <v>VIVE</v>
      </c>
      <c r="G202" s="83"/>
      <c r="H202" s="225"/>
      <c r="I202" s="77" t="s">
        <v>630</v>
      </c>
      <c r="J202" s="77" t="s">
        <v>631</v>
      </c>
      <c r="K202" s="77" t="s">
        <v>631</v>
      </c>
      <c r="L202" s="77" t="s">
        <v>726</v>
      </c>
      <c r="M202" s="77" t="s">
        <v>765</v>
      </c>
      <c r="N202" s="77" t="s">
        <v>727</v>
      </c>
      <c r="O202" s="77" t="s">
        <v>749</v>
      </c>
      <c r="P202" s="77" t="s">
        <v>728</v>
      </c>
      <c r="Q202" s="77" t="s">
        <v>728</v>
      </c>
      <c r="R202" s="77" t="s">
        <v>743</v>
      </c>
    </row>
    <row r="203" spans="1:18" ht="12.75" customHeight="1" x14ac:dyDescent="0.3">
      <c r="A203" s="188"/>
      <c r="B203" s="187"/>
      <c r="C203" s="187"/>
      <c r="D203" s="187"/>
      <c r="E203" s="188"/>
      <c r="F203" s="188"/>
      <c r="G203" s="188"/>
      <c r="H203" s="188"/>
      <c r="I203" s="188"/>
      <c r="J203" s="188"/>
      <c r="K203" s="188"/>
      <c r="L203" s="188"/>
      <c r="M203" s="188"/>
      <c r="N203" s="188"/>
      <c r="O203" s="188"/>
      <c r="P203" s="188"/>
      <c r="Q203" s="188"/>
      <c r="R203" s="188"/>
    </row>
    <row r="204" spans="1:18" ht="12.75" customHeight="1" x14ac:dyDescent="0.3">
      <c r="A204" s="216" t="s">
        <v>892</v>
      </c>
      <c r="B204" s="216"/>
      <c r="C204" s="216"/>
      <c r="D204" s="216"/>
      <c r="E204" s="217"/>
      <c r="F204" s="217"/>
      <c r="G204" s="176"/>
      <c r="H204" s="176"/>
      <c r="I204" s="217"/>
      <c r="J204" s="217"/>
      <c r="K204" s="217"/>
      <c r="L204" s="217"/>
      <c r="M204" s="217"/>
      <c r="N204" s="217"/>
      <c r="O204" s="217"/>
      <c r="P204" s="217"/>
      <c r="Q204" s="217"/>
      <c r="R204" s="217"/>
    </row>
    <row r="205" spans="1:18" ht="12.75" customHeight="1" x14ac:dyDescent="0.3">
      <c r="A205" s="65" t="s">
        <v>215</v>
      </c>
      <c r="B205" s="62" t="s">
        <v>620</v>
      </c>
      <c r="C205" s="63" t="str">
        <f>VLOOKUP($A205,db_emp!$A$7:$N$156,2,FALSE)</f>
        <v>Notre Dame Intermédica Saúde S.A.</v>
      </c>
      <c r="D205" s="73" t="s">
        <v>48</v>
      </c>
      <c r="E205" s="65" t="str">
        <f>A205</f>
        <v>GNDI</v>
      </c>
      <c r="F205" s="65" t="str">
        <f>VLOOKUP($A205,db_emp!$A$7:$N$156,F$5,FALSE)</f>
        <v>HAPV</v>
      </c>
      <c r="G205" s="83"/>
      <c r="H205" s="66"/>
      <c r="I205" s="67">
        <v>991351</v>
      </c>
      <c r="J205" s="67">
        <v>1910802</v>
      </c>
      <c r="K205" s="67">
        <v>2669511</v>
      </c>
      <c r="L205" s="67">
        <v>4043516</v>
      </c>
      <c r="M205" s="67">
        <v>4555359</v>
      </c>
      <c r="N205" s="67">
        <v>8454673</v>
      </c>
      <c r="O205" s="67">
        <v>11029126</v>
      </c>
      <c r="P205" s="67">
        <v>12168176</v>
      </c>
      <c r="Q205" s="67">
        <v>13687856</v>
      </c>
      <c r="R205" s="11" t="s">
        <v>25</v>
      </c>
    </row>
    <row r="206" spans="1:18" ht="12.75" customHeight="1" x14ac:dyDescent="0.3">
      <c r="A206" s="65" t="s">
        <v>215</v>
      </c>
      <c r="B206" s="68" t="s">
        <v>621</v>
      </c>
      <c r="C206" s="63" t="str">
        <f>VLOOKUP($A206,db_emp!$A$7:$N$156,2,FALSE)</f>
        <v>Notre Dame Intermédica Saúde S.A.</v>
      </c>
      <c r="D206" s="73" t="s">
        <v>48</v>
      </c>
      <c r="E206" s="65" t="str">
        <f>A206</f>
        <v>GNDI</v>
      </c>
      <c r="F206" s="65" t="str">
        <f>VLOOKUP($A206,db_emp!$A$7:$N$156,F$5,FALSE)</f>
        <v>HAPV</v>
      </c>
      <c r="G206" s="83"/>
      <c r="H206" s="66"/>
      <c r="I206" s="65" t="s">
        <v>735</v>
      </c>
      <c r="J206" s="65" t="s">
        <v>735</v>
      </c>
      <c r="K206" s="65" t="s">
        <v>737</v>
      </c>
      <c r="L206" s="65" t="s">
        <v>759</v>
      </c>
      <c r="M206" s="65" t="s">
        <v>760</v>
      </c>
      <c r="N206" s="65" t="s">
        <v>761</v>
      </c>
      <c r="O206" s="65" t="s">
        <v>762</v>
      </c>
      <c r="P206" s="65" t="s">
        <v>763</v>
      </c>
      <c r="Q206" s="65" t="s">
        <v>763</v>
      </c>
      <c r="R206" s="23" t="s">
        <v>923</v>
      </c>
    </row>
    <row r="208" spans="1:18" ht="12.75" customHeight="1" x14ac:dyDescent="0.3">
      <c r="H208" s="87" t="s">
        <v>925</v>
      </c>
      <c r="I208" s="87">
        <f>COUNTBLANK(I105:I202)</f>
        <v>0</v>
      </c>
      <c r="J208" s="87">
        <f t="shared" ref="J208:R208" si="10">COUNTBLANK(J105:J202)</f>
        <v>0</v>
      </c>
      <c r="K208" s="87">
        <f t="shared" si="10"/>
        <v>0</v>
      </c>
      <c r="L208" s="87">
        <f t="shared" si="10"/>
        <v>0</v>
      </c>
      <c r="M208" s="87">
        <f t="shared" si="10"/>
        <v>0</v>
      </c>
      <c r="N208" s="87">
        <f t="shared" si="10"/>
        <v>0</v>
      </c>
      <c r="O208" s="87">
        <f t="shared" si="10"/>
        <v>0</v>
      </c>
      <c r="P208" s="87">
        <f t="shared" si="10"/>
        <v>0</v>
      </c>
      <c r="Q208" s="87">
        <f t="shared" si="10"/>
        <v>0</v>
      </c>
      <c r="R208" s="87">
        <f t="shared" si="10"/>
        <v>0</v>
      </c>
    </row>
    <row r="209" ht="12.75" customHeight="1" x14ac:dyDescent="0.3"/>
    <row r="210" ht="12.75" customHeight="1" x14ac:dyDescent="0.3"/>
    <row r="211" ht="12.75" customHeight="1" x14ac:dyDescent="0.3"/>
    <row r="212" ht="12.75" customHeight="1" x14ac:dyDescent="0.3"/>
    <row r="213" ht="12.75" customHeight="1" x14ac:dyDescent="0.3"/>
    <row r="214" ht="12.75" customHeight="1" x14ac:dyDescent="0.3"/>
    <row r="215" ht="12.75" customHeight="1" x14ac:dyDescent="0.3"/>
    <row r="216" ht="12.75" customHeight="1" x14ac:dyDescent="0.3"/>
    <row r="217" ht="12.75" customHeight="1" x14ac:dyDescent="0.3"/>
    <row r="218" ht="12.75" customHeight="1" x14ac:dyDescent="0.3"/>
    <row r="219" ht="12.75" customHeight="1" x14ac:dyDescent="0.3"/>
    <row r="220" ht="12.75" customHeight="1" x14ac:dyDescent="0.3"/>
    <row r="221" ht="12.75" customHeight="1" x14ac:dyDescent="0.3"/>
    <row r="222" ht="12.75" customHeight="1" x14ac:dyDescent="0.3"/>
    <row r="223" ht="12.75" customHeight="1" x14ac:dyDescent="0.3"/>
    <row r="224" ht="12.75" customHeight="1" x14ac:dyDescent="0.3"/>
    <row r="225" ht="12.75" customHeight="1" x14ac:dyDescent="0.3"/>
    <row r="226" ht="12.75" customHeight="1" x14ac:dyDescent="0.3"/>
    <row r="227" ht="12.75" customHeight="1" x14ac:dyDescent="0.3"/>
    <row r="228" ht="12.75" customHeight="1" x14ac:dyDescent="0.3"/>
    <row r="229" ht="12.75" customHeight="1" x14ac:dyDescent="0.3"/>
    <row r="230" ht="12.75" customHeight="1" x14ac:dyDescent="0.3"/>
    <row r="231" ht="12.75" customHeight="1" x14ac:dyDescent="0.3"/>
    <row r="232" ht="12.75" customHeight="1" x14ac:dyDescent="0.3"/>
    <row r="233" ht="12.75" customHeight="1" x14ac:dyDescent="0.3"/>
    <row r="234" ht="12.75" customHeight="1" x14ac:dyDescent="0.3"/>
    <row r="235" ht="12.75" customHeight="1" x14ac:dyDescent="0.3"/>
    <row r="236" ht="12.75" customHeight="1" x14ac:dyDescent="0.3"/>
    <row r="237" ht="12.75" customHeight="1" x14ac:dyDescent="0.3"/>
    <row r="238" ht="12.75" customHeight="1" x14ac:dyDescent="0.3"/>
    <row r="239" ht="12.75" customHeight="1" x14ac:dyDescent="0.3"/>
    <row r="240" ht="12.75" customHeight="1" x14ac:dyDescent="0.3"/>
    <row r="241" ht="12.75" customHeight="1" x14ac:dyDescent="0.3"/>
    <row r="242" ht="12.75" customHeight="1" x14ac:dyDescent="0.3"/>
    <row r="243" ht="12.75" customHeight="1" x14ac:dyDescent="0.3"/>
    <row r="244" ht="12.75" customHeight="1" x14ac:dyDescent="0.3"/>
    <row r="245" ht="12.75" customHeight="1" x14ac:dyDescent="0.3"/>
    <row r="246" ht="12.75" customHeight="1" x14ac:dyDescent="0.3"/>
    <row r="247" ht="12.75" customHeight="1" x14ac:dyDescent="0.3"/>
    <row r="248" ht="12.75" customHeight="1" x14ac:dyDescent="0.3"/>
    <row r="249" ht="12.75" customHeight="1" x14ac:dyDescent="0.3"/>
    <row r="250" ht="12.75" customHeight="1" x14ac:dyDescent="0.3"/>
    <row r="251" ht="12.75" customHeight="1" x14ac:dyDescent="0.3"/>
    <row r="252" ht="12.75" customHeight="1" x14ac:dyDescent="0.3"/>
    <row r="253" ht="12.75" customHeight="1" x14ac:dyDescent="0.3"/>
    <row r="254" ht="12.75" customHeight="1" x14ac:dyDescent="0.3"/>
    <row r="255" ht="12.75" customHeight="1" x14ac:dyDescent="0.3"/>
    <row r="256" ht="12.75" customHeight="1" x14ac:dyDescent="0.3"/>
    <row r="257" ht="12.75" customHeight="1" x14ac:dyDescent="0.3"/>
    <row r="258" ht="12.75" customHeight="1" x14ac:dyDescent="0.3"/>
    <row r="259" ht="12.75" customHeight="1" x14ac:dyDescent="0.3"/>
    <row r="260" ht="12.75" customHeight="1" x14ac:dyDescent="0.3"/>
    <row r="261" ht="12.75" customHeight="1" x14ac:dyDescent="0.3"/>
    <row r="262" ht="12.75" customHeight="1" x14ac:dyDescent="0.3"/>
    <row r="263" ht="12.75" customHeight="1" x14ac:dyDescent="0.3"/>
    <row r="264" ht="12.75" customHeight="1" x14ac:dyDescent="0.3"/>
    <row r="265" ht="12.75" customHeight="1" x14ac:dyDescent="0.3"/>
    <row r="266" ht="12.75" customHeight="1" x14ac:dyDescent="0.3"/>
    <row r="267" ht="12.75" customHeight="1" x14ac:dyDescent="0.3"/>
    <row r="268" ht="12.75" customHeight="1" x14ac:dyDescent="0.3"/>
    <row r="269" ht="12.75" customHeight="1" x14ac:dyDescent="0.3"/>
    <row r="270" ht="12.75" customHeight="1" x14ac:dyDescent="0.3"/>
    <row r="271" ht="12.75" customHeight="1" x14ac:dyDescent="0.3"/>
    <row r="272" ht="12.75" customHeight="1" x14ac:dyDescent="0.3"/>
    <row r="273" ht="12.75" customHeight="1" x14ac:dyDescent="0.3"/>
    <row r="274" ht="12.75" customHeight="1" x14ac:dyDescent="0.3"/>
    <row r="275" ht="12.75" customHeight="1" x14ac:dyDescent="0.3"/>
    <row r="276" ht="12.75" customHeight="1" x14ac:dyDescent="0.3"/>
    <row r="277" ht="12.75" customHeight="1" x14ac:dyDescent="0.3"/>
    <row r="278" ht="12.75" customHeight="1" x14ac:dyDescent="0.3"/>
    <row r="279" ht="12.75" customHeight="1" x14ac:dyDescent="0.3"/>
    <row r="280" ht="12.75" customHeight="1" x14ac:dyDescent="0.3"/>
    <row r="281" ht="12.75" customHeight="1" x14ac:dyDescent="0.3"/>
    <row r="282" ht="12.75" customHeight="1" x14ac:dyDescent="0.3"/>
    <row r="283" ht="12.75" customHeight="1" x14ac:dyDescent="0.3"/>
    <row r="284" ht="12.75" customHeight="1" x14ac:dyDescent="0.3"/>
    <row r="285" ht="12.75" customHeight="1" x14ac:dyDescent="0.3"/>
    <row r="286" ht="12.75" customHeight="1" x14ac:dyDescent="0.3"/>
    <row r="287" ht="12.75" customHeight="1" x14ac:dyDescent="0.3"/>
    <row r="288" ht="12.75" customHeight="1" x14ac:dyDescent="0.3"/>
    <row r="289" ht="12.75" customHeight="1" x14ac:dyDescent="0.3"/>
    <row r="290" ht="12.75" customHeight="1" x14ac:dyDescent="0.3"/>
    <row r="291" ht="12.75" customHeight="1" x14ac:dyDescent="0.3"/>
    <row r="292" ht="12.75" customHeight="1" x14ac:dyDescent="0.3"/>
    <row r="293" ht="12.75" customHeight="1" x14ac:dyDescent="0.3"/>
    <row r="294" ht="12.75" customHeight="1" x14ac:dyDescent="0.3"/>
    <row r="295" ht="12.75" customHeight="1" x14ac:dyDescent="0.3"/>
    <row r="296" ht="12.75" customHeight="1" x14ac:dyDescent="0.3"/>
    <row r="297" ht="12.75" customHeight="1" x14ac:dyDescent="0.3"/>
    <row r="298" ht="12.75" customHeight="1" x14ac:dyDescent="0.3"/>
    <row r="299" ht="12.75" customHeight="1" x14ac:dyDescent="0.3"/>
    <row r="300" ht="12.75" customHeight="1" x14ac:dyDescent="0.3"/>
    <row r="301" ht="12.75" customHeight="1" x14ac:dyDescent="0.3"/>
    <row r="302" ht="12.75" customHeight="1" x14ac:dyDescent="0.3"/>
    <row r="303" ht="12.75" customHeight="1" x14ac:dyDescent="0.3"/>
    <row r="304" ht="12.75" customHeight="1" x14ac:dyDescent="0.3"/>
    <row r="305" ht="12.75" customHeight="1" x14ac:dyDescent="0.3"/>
    <row r="306" ht="12.75" customHeight="1" x14ac:dyDescent="0.3"/>
    <row r="307" ht="12.75" customHeight="1" x14ac:dyDescent="0.3"/>
    <row r="308" ht="12.75" customHeight="1" x14ac:dyDescent="0.3"/>
    <row r="309" ht="12.75" customHeight="1" x14ac:dyDescent="0.3"/>
    <row r="310" ht="12.75" customHeight="1" x14ac:dyDescent="0.3"/>
    <row r="311" ht="12.75" customHeight="1" x14ac:dyDescent="0.3"/>
    <row r="312" ht="12.75" customHeight="1" x14ac:dyDescent="0.3"/>
    <row r="313" ht="12.75" customHeight="1" x14ac:dyDescent="0.3"/>
    <row r="314" ht="12.75" customHeight="1" x14ac:dyDescent="0.3"/>
    <row r="315" ht="12.75" customHeight="1" x14ac:dyDescent="0.3"/>
    <row r="316" ht="12.75" customHeight="1" x14ac:dyDescent="0.3"/>
    <row r="317" ht="12.75" customHeight="1" x14ac:dyDescent="0.3"/>
    <row r="318" ht="12.75" customHeight="1" x14ac:dyDescent="0.3"/>
    <row r="319" ht="12.75" customHeight="1" x14ac:dyDescent="0.3"/>
    <row r="320" ht="12.75" customHeight="1" x14ac:dyDescent="0.3"/>
    <row r="321" ht="12.75" customHeight="1" x14ac:dyDescent="0.3"/>
    <row r="322" ht="12.75" customHeight="1" x14ac:dyDescent="0.3"/>
    <row r="323" ht="12.75" customHeight="1" x14ac:dyDescent="0.3"/>
    <row r="324" ht="12.75" customHeight="1" x14ac:dyDescent="0.3"/>
    <row r="325" ht="12.75" customHeight="1" x14ac:dyDescent="0.3"/>
    <row r="326" ht="12.75" customHeight="1" x14ac:dyDescent="0.3"/>
    <row r="327" ht="12.75" customHeight="1" x14ac:dyDescent="0.3"/>
    <row r="328" ht="12.75" customHeight="1" x14ac:dyDescent="0.3"/>
    <row r="329" ht="12.75" customHeight="1" x14ac:dyDescent="0.3"/>
    <row r="330" ht="12.75" customHeight="1" x14ac:dyDescent="0.3"/>
    <row r="331" ht="12.75" customHeight="1" x14ac:dyDescent="0.3"/>
    <row r="332" ht="12.75" customHeight="1" x14ac:dyDescent="0.3"/>
    <row r="333" ht="12.75" customHeight="1" x14ac:dyDescent="0.3"/>
    <row r="334" ht="12.75" customHeight="1" x14ac:dyDescent="0.3"/>
    <row r="335" ht="12.75" customHeight="1" x14ac:dyDescent="0.3"/>
    <row r="336" ht="12.75" customHeight="1" x14ac:dyDescent="0.3"/>
    <row r="337" ht="12.75" customHeight="1" x14ac:dyDescent="0.3"/>
    <row r="338" ht="12.75" customHeight="1" x14ac:dyDescent="0.3"/>
    <row r="339" ht="12.75" customHeight="1" x14ac:dyDescent="0.3"/>
    <row r="340" ht="12.75" customHeight="1" x14ac:dyDescent="0.3"/>
    <row r="341" ht="12.75" customHeight="1" x14ac:dyDescent="0.3"/>
    <row r="342" ht="12.75" customHeight="1" x14ac:dyDescent="0.3"/>
    <row r="343" ht="12.75" customHeight="1" x14ac:dyDescent="0.3"/>
    <row r="344" ht="12.75" customHeight="1" x14ac:dyDescent="0.3"/>
    <row r="345" ht="12.75" customHeight="1" x14ac:dyDescent="0.3"/>
    <row r="346" ht="12.75" customHeight="1" x14ac:dyDescent="0.3"/>
    <row r="347" ht="12.75" customHeight="1" x14ac:dyDescent="0.3"/>
    <row r="348" ht="12.75" customHeight="1" x14ac:dyDescent="0.3"/>
    <row r="349" ht="12.75" customHeight="1" x14ac:dyDescent="0.3"/>
    <row r="350" ht="12.75" customHeight="1" x14ac:dyDescent="0.3"/>
    <row r="351" ht="12.75" customHeight="1" x14ac:dyDescent="0.3"/>
    <row r="352" ht="12.75" customHeight="1" x14ac:dyDescent="0.3"/>
    <row r="353" ht="12.75" customHeight="1" x14ac:dyDescent="0.3"/>
    <row r="354" ht="12.75" customHeight="1" x14ac:dyDescent="0.3"/>
    <row r="355" ht="12.75" customHeight="1" x14ac:dyDescent="0.3"/>
    <row r="356" ht="12.75" customHeight="1" x14ac:dyDescent="0.3"/>
    <row r="357" ht="12.75" customHeight="1" x14ac:dyDescent="0.3"/>
    <row r="358" ht="12.75" customHeight="1" x14ac:dyDescent="0.3"/>
    <row r="359" ht="12.75" customHeight="1" x14ac:dyDescent="0.3"/>
    <row r="360" ht="12.75" customHeight="1" x14ac:dyDescent="0.3"/>
    <row r="361" ht="12.75" customHeight="1" x14ac:dyDescent="0.3"/>
    <row r="362" ht="12.75" customHeight="1" x14ac:dyDescent="0.3"/>
    <row r="363" ht="12.75" customHeight="1" x14ac:dyDescent="0.3"/>
    <row r="364" ht="12.75" customHeight="1" x14ac:dyDescent="0.3"/>
    <row r="365" ht="12.75" customHeight="1" x14ac:dyDescent="0.3"/>
    <row r="366" ht="12.75" customHeight="1" x14ac:dyDescent="0.3"/>
    <row r="367" ht="12.75" customHeight="1" x14ac:dyDescent="0.3"/>
    <row r="368" ht="12.75" customHeight="1" x14ac:dyDescent="0.3"/>
    <row r="369" ht="12.75" customHeight="1" x14ac:dyDescent="0.3"/>
    <row r="370" ht="12.75" customHeight="1" x14ac:dyDescent="0.3"/>
    <row r="371" ht="12.75" customHeight="1" x14ac:dyDescent="0.3"/>
    <row r="372" ht="12.75" customHeight="1" x14ac:dyDescent="0.3"/>
    <row r="373" ht="12.75" customHeight="1" x14ac:dyDescent="0.3"/>
    <row r="374" ht="12.75" customHeight="1" x14ac:dyDescent="0.3"/>
    <row r="375" ht="12.75" customHeight="1" x14ac:dyDescent="0.3"/>
    <row r="376" ht="12.75" customHeight="1" x14ac:dyDescent="0.3"/>
    <row r="377" ht="12.75" customHeight="1" x14ac:dyDescent="0.3"/>
    <row r="378" ht="12.75" customHeight="1" x14ac:dyDescent="0.3"/>
    <row r="379" ht="12.75" customHeight="1" x14ac:dyDescent="0.3"/>
    <row r="380" ht="12.75" customHeight="1" x14ac:dyDescent="0.3"/>
    <row r="381" ht="12.75" customHeight="1" x14ac:dyDescent="0.3"/>
    <row r="382" ht="12.75" customHeight="1" x14ac:dyDescent="0.3"/>
    <row r="383" ht="12.75" customHeight="1" x14ac:dyDescent="0.3"/>
    <row r="384" ht="12.75" customHeight="1" x14ac:dyDescent="0.3"/>
    <row r="385" ht="12.75" customHeight="1" x14ac:dyDescent="0.3"/>
    <row r="386" ht="12.75" customHeight="1" x14ac:dyDescent="0.3"/>
    <row r="387" ht="12.75" customHeight="1" x14ac:dyDescent="0.3"/>
    <row r="388" ht="12.75" customHeight="1" x14ac:dyDescent="0.3"/>
    <row r="389" ht="12.75" customHeight="1" x14ac:dyDescent="0.3"/>
    <row r="390" ht="12.75" customHeight="1" x14ac:dyDescent="0.3"/>
    <row r="391" ht="12.75" customHeight="1" x14ac:dyDescent="0.3"/>
    <row r="392" ht="12.75" customHeight="1" x14ac:dyDescent="0.3"/>
    <row r="393" ht="12.75" customHeight="1" x14ac:dyDescent="0.3"/>
    <row r="394" ht="12.75" customHeight="1" x14ac:dyDescent="0.3"/>
    <row r="395" ht="12.75" customHeight="1" x14ac:dyDescent="0.3"/>
    <row r="396" ht="12.75" customHeight="1" x14ac:dyDescent="0.3"/>
    <row r="397" ht="12.75" customHeight="1" x14ac:dyDescent="0.3"/>
    <row r="398" ht="12.75" customHeight="1" x14ac:dyDescent="0.3"/>
    <row r="399" ht="12.75" customHeight="1" x14ac:dyDescent="0.3"/>
    <row r="400" ht="12.75" customHeight="1" x14ac:dyDescent="0.3"/>
    <row r="401" ht="12.75" customHeight="1" x14ac:dyDescent="0.3"/>
    <row r="402" ht="12.75" customHeight="1" x14ac:dyDescent="0.3"/>
    <row r="403" ht="12.75" customHeight="1" x14ac:dyDescent="0.3"/>
    <row r="404" ht="12.75" customHeight="1" x14ac:dyDescent="0.3"/>
    <row r="405" ht="12.75" customHeight="1" x14ac:dyDescent="0.3"/>
    <row r="406" ht="12.75" customHeight="1" x14ac:dyDescent="0.3"/>
    <row r="407" ht="12.75" customHeight="1" x14ac:dyDescent="0.3"/>
    <row r="408" ht="12.75" customHeight="1" x14ac:dyDescent="0.3"/>
    <row r="409" ht="12.75" customHeight="1" x14ac:dyDescent="0.3"/>
    <row r="410" ht="12.75" customHeight="1" x14ac:dyDescent="0.3"/>
    <row r="411" ht="12.75" customHeight="1" x14ac:dyDescent="0.3"/>
    <row r="412" ht="12.75" customHeight="1" x14ac:dyDescent="0.3"/>
    <row r="413" ht="12.75" customHeight="1" x14ac:dyDescent="0.3"/>
    <row r="414" ht="12.75" customHeight="1" x14ac:dyDescent="0.3"/>
    <row r="415" ht="12.75" customHeight="1" x14ac:dyDescent="0.3"/>
    <row r="416" ht="12.75" customHeight="1" x14ac:dyDescent="0.3"/>
    <row r="417" ht="12.75" customHeight="1" x14ac:dyDescent="0.3"/>
    <row r="418" ht="12.75" customHeight="1" x14ac:dyDescent="0.3"/>
    <row r="419" ht="12.75" customHeight="1" x14ac:dyDescent="0.3"/>
    <row r="420" ht="12.75" customHeight="1" x14ac:dyDescent="0.3"/>
    <row r="421" ht="12.75" customHeight="1" x14ac:dyDescent="0.3"/>
    <row r="422" ht="12.75" customHeight="1" x14ac:dyDescent="0.3"/>
    <row r="423" ht="12.75" customHeight="1" x14ac:dyDescent="0.3"/>
    <row r="424" ht="12.75" customHeight="1" x14ac:dyDescent="0.3"/>
    <row r="425" ht="12.75" customHeight="1" x14ac:dyDescent="0.3"/>
    <row r="426" ht="12.75" customHeight="1" x14ac:dyDescent="0.3"/>
    <row r="427" ht="12.75" customHeight="1" x14ac:dyDescent="0.3"/>
    <row r="428" ht="12.75" customHeight="1" x14ac:dyDescent="0.3"/>
    <row r="429" ht="12.75" customHeight="1" x14ac:dyDescent="0.3"/>
    <row r="430" ht="12.75" customHeight="1" x14ac:dyDescent="0.3"/>
    <row r="431" ht="12.75" customHeight="1" x14ac:dyDescent="0.3"/>
    <row r="432" ht="12.75" customHeight="1" x14ac:dyDescent="0.3"/>
    <row r="433" ht="12.75" customHeight="1" x14ac:dyDescent="0.3"/>
    <row r="434" ht="12.75" customHeight="1" x14ac:dyDescent="0.3"/>
    <row r="435" ht="12.75" customHeight="1" x14ac:dyDescent="0.3"/>
    <row r="436" ht="12.75" customHeight="1" x14ac:dyDescent="0.3"/>
    <row r="437" ht="12.75" customHeight="1" x14ac:dyDescent="0.3"/>
    <row r="438" ht="12.75" customHeight="1" x14ac:dyDescent="0.3"/>
    <row r="439" ht="12.75" customHeight="1" x14ac:dyDescent="0.3"/>
    <row r="440" ht="12.75" customHeight="1" x14ac:dyDescent="0.3"/>
    <row r="441" ht="12.75" customHeight="1" x14ac:dyDescent="0.3"/>
    <row r="442" ht="12.75" customHeight="1" x14ac:dyDescent="0.3"/>
    <row r="443" ht="12.75" customHeight="1" x14ac:dyDescent="0.3"/>
    <row r="444" ht="12.75" customHeight="1" x14ac:dyDescent="0.3"/>
    <row r="445" ht="12.75" customHeight="1" x14ac:dyDescent="0.3"/>
    <row r="446" ht="12.75" customHeight="1" x14ac:dyDescent="0.3"/>
    <row r="447" ht="12.75" customHeight="1" x14ac:dyDescent="0.3"/>
    <row r="448" ht="12.75" customHeight="1" x14ac:dyDescent="0.3"/>
    <row r="449" ht="12.75" customHeight="1" x14ac:dyDescent="0.3"/>
    <row r="450" ht="12.75" customHeight="1" x14ac:dyDescent="0.3"/>
    <row r="451" ht="12.75" customHeight="1" x14ac:dyDescent="0.3"/>
    <row r="452" ht="12.75" customHeight="1" x14ac:dyDescent="0.3"/>
    <row r="453" ht="12.75" customHeight="1" x14ac:dyDescent="0.3"/>
    <row r="454" ht="12.75" customHeight="1" x14ac:dyDescent="0.3"/>
    <row r="455" ht="12.75" customHeight="1" x14ac:dyDescent="0.3"/>
    <row r="456" ht="12.75" customHeight="1" x14ac:dyDescent="0.3"/>
    <row r="457" ht="12.75" customHeight="1" x14ac:dyDescent="0.3"/>
    <row r="458" ht="12.75" customHeight="1" x14ac:dyDescent="0.3"/>
    <row r="459" ht="12.75" customHeight="1" x14ac:dyDescent="0.3"/>
    <row r="460" ht="12.75" customHeight="1" x14ac:dyDescent="0.3"/>
    <row r="461" ht="12.75" customHeight="1" x14ac:dyDescent="0.3"/>
    <row r="462" ht="12.75" customHeight="1" x14ac:dyDescent="0.3"/>
    <row r="463" ht="12.75" customHeight="1" x14ac:dyDescent="0.3"/>
    <row r="464" ht="12.75" customHeight="1" x14ac:dyDescent="0.3"/>
    <row r="465" ht="12.75" customHeight="1" x14ac:dyDescent="0.3"/>
    <row r="466" ht="12.75" customHeight="1" x14ac:dyDescent="0.3"/>
    <row r="467" ht="12.75" customHeight="1" x14ac:dyDescent="0.3"/>
    <row r="468" ht="12.75" customHeight="1" x14ac:dyDescent="0.3"/>
    <row r="469" ht="12.75" customHeight="1" x14ac:dyDescent="0.3"/>
    <row r="470" ht="12.75" customHeight="1" x14ac:dyDescent="0.3"/>
    <row r="471" ht="12.75" customHeight="1" x14ac:dyDescent="0.3"/>
    <row r="472" ht="12.75" customHeight="1" x14ac:dyDescent="0.3"/>
    <row r="473" ht="12.75" customHeight="1" x14ac:dyDescent="0.3"/>
    <row r="474" ht="12.75" customHeight="1" x14ac:dyDescent="0.3"/>
    <row r="475" ht="12.75" customHeight="1" x14ac:dyDescent="0.3"/>
    <row r="476" ht="12.75" customHeight="1" x14ac:dyDescent="0.3"/>
    <row r="477" ht="12.75" customHeight="1" x14ac:dyDescent="0.3"/>
    <row r="478" ht="12.75" customHeight="1" x14ac:dyDescent="0.3"/>
    <row r="479" ht="12.75" customHeight="1" x14ac:dyDescent="0.3"/>
    <row r="480" ht="12.75" customHeight="1" x14ac:dyDescent="0.3"/>
    <row r="481" ht="12.75" customHeight="1" x14ac:dyDescent="0.3"/>
    <row r="482" ht="12.75" customHeight="1" x14ac:dyDescent="0.3"/>
    <row r="483" ht="12.75" customHeight="1" x14ac:dyDescent="0.3"/>
    <row r="484" ht="12.75" customHeight="1" x14ac:dyDescent="0.3"/>
    <row r="485" ht="12.75" customHeight="1" x14ac:dyDescent="0.3"/>
    <row r="486" ht="12.75" customHeight="1" x14ac:dyDescent="0.3"/>
    <row r="487" ht="12.75" customHeight="1" x14ac:dyDescent="0.3"/>
    <row r="488" ht="12.75" customHeight="1" x14ac:dyDescent="0.3"/>
    <row r="489" ht="12.75" customHeight="1" x14ac:dyDescent="0.3"/>
    <row r="490" ht="12.75" customHeight="1" x14ac:dyDescent="0.3"/>
    <row r="491" ht="12.75" customHeight="1" x14ac:dyDescent="0.3"/>
    <row r="492" ht="12.75" customHeight="1" x14ac:dyDescent="0.3"/>
    <row r="493" ht="12.75" customHeight="1" x14ac:dyDescent="0.3"/>
    <row r="494" ht="12.75" customHeight="1" x14ac:dyDescent="0.3"/>
    <row r="495" ht="12.75" customHeight="1" x14ac:dyDescent="0.3"/>
    <row r="496" ht="12.75" customHeight="1" x14ac:dyDescent="0.3"/>
    <row r="497" ht="12.75" customHeight="1" x14ac:dyDescent="0.3"/>
    <row r="498" ht="12.75" customHeight="1" x14ac:dyDescent="0.3"/>
    <row r="499" ht="12.75" customHeight="1" x14ac:dyDescent="0.3"/>
    <row r="500" ht="12.75" customHeight="1" x14ac:dyDescent="0.3"/>
    <row r="501" ht="12.75" customHeight="1" x14ac:dyDescent="0.3"/>
    <row r="502" ht="12.75" customHeight="1" x14ac:dyDescent="0.3"/>
    <row r="503" ht="12.75" customHeight="1" x14ac:dyDescent="0.3"/>
    <row r="504" ht="12.75" customHeight="1" x14ac:dyDescent="0.3"/>
    <row r="505" ht="12.75" customHeight="1" x14ac:dyDescent="0.3"/>
    <row r="506" ht="12.75" customHeight="1" x14ac:dyDescent="0.3"/>
    <row r="507" ht="12.75" customHeight="1" x14ac:dyDescent="0.3"/>
    <row r="508" ht="12.75" customHeight="1" x14ac:dyDescent="0.3"/>
    <row r="509" ht="12.75" customHeight="1" x14ac:dyDescent="0.3"/>
    <row r="510" ht="12.75" customHeight="1" x14ac:dyDescent="0.3"/>
    <row r="511" ht="12.75" customHeight="1" x14ac:dyDescent="0.3"/>
    <row r="512" ht="12.75" customHeight="1" x14ac:dyDescent="0.3"/>
    <row r="513" ht="12.75" customHeight="1" x14ac:dyDescent="0.3"/>
    <row r="514" ht="12.75" customHeight="1" x14ac:dyDescent="0.3"/>
    <row r="515" ht="12.75" customHeight="1" x14ac:dyDescent="0.3"/>
    <row r="516" ht="12.75" customHeight="1" x14ac:dyDescent="0.3"/>
    <row r="517" ht="12.75" customHeight="1" x14ac:dyDescent="0.3"/>
    <row r="518" ht="12.75" customHeight="1" x14ac:dyDescent="0.3"/>
    <row r="519" ht="12.75" customHeight="1" x14ac:dyDescent="0.3"/>
    <row r="520" ht="12.75" customHeight="1" x14ac:dyDescent="0.3"/>
    <row r="521" ht="12.75" customHeight="1" x14ac:dyDescent="0.3"/>
    <row r="522" ht="12.75" customHeight="1" x14ac:dyDescent="0.3"/>
    <row r="523" ht="12.75" customHeight="1" x14ac:dyDescent="0.3"/>
    <row r="524" ht="12.75" customHeight="1" x14ac:dyDescent="0.3"/>
    <row r="525" ht="12.75" customHeight="1" x14ac:dyDescent="0.3"/>
    <row r="526" ht="12.75" customHeight="1" x14ac:dyDescent="0.3"/>
    <row r="527" ht="12.75" customHeight="1" x14ac:dyDescent="0.3"/>
    <row r="528" ht="12.75" customHeight="1" x14ac:dyDescent="0.3"/>
    <row r="529" ht="12.75" customHeight="1" x14ac:dyDescent="0.3"/>
    <row r="530" ht="12.75" customHeight="1" x14ac:dyDescent="0.3"/>
    <row r="531" ht="12.75" customHeight="1" x14ac:dyDescent="0.3"/>
    <row r="532" ht="12.75" customHeight="1" x14ac:dyDescent="0.3"/>
    <row r="533" ht="12.75" customHeight="1" x14ac:dyDescent="0.3"/>
    <row r="534" ht="12.75" customHeight="1" x14ac:dyDescent="0.3"/>
    <row r="535" ht="12.75" customHeight="1" x14ac:dyDescent="0.3"/>
    <row r="536" ht="12.75" customHeight="1" x14ac:dyDescent="0.3"/>
    <row r="537" ht="12.75" customHeight="1" x14ac:dyDescent="0.3"/>
    <row r="538" ht="12.75" customHeight="1" x14ac:dyDescent="0.3"/>
    <row r="539" ht="12.75" customHeight="1" x14ac:dyDescent="0.3"/>
    <row r="540" ht="12.75" customHeight="1" x14ac:dyDescent="0.3"/>
    <row r="541" ht="12.75" customHeight="1" x14ac:dyDescent="0.3"/>
    <row r="542" ht="12.75" customHeight="1" x14ac:dyDescent="0.3"/>
    <row r="543" ht="12.75" customHeight="1" x14ac:dyDescent="0.3"/>
    <row r="544" ht="12.75" customHeight="1" x14ac:dyDescent="0.3"/>
    <row r="545" ht="12.75" customHeight="1" x14ac:dyDescent="0.3"/>
    <row r="546" ht="12.75" customHeight="1" x14ac:dyDescent="0.3"/>
    <row r="547" ht="12.75" customHeight="1" x14ac:dyDescent="0.3"/>
    <row r="548" ht="12.75" customHeight="1" x14ac:dyDescent="0.3"/>
    <row r="549" ht="12.75" customHeight="1" x14ac:dyDescent="0.3"/>
    <row r="550" ht="12.75" customHeight="1" x14ac:dyDescent="0.3"/>
    <row r="551" ht="12.75" customHeight="1" x14ac:dyDescent="0.3"/>
    <row r="552" ht="12.75" customHeight="1" x14ac:dyDescent="0.3"/>
    <row r="553" ht="12.75" customHeight="1" x14ac:dyDescent="0.3"/>
    <row r="554" ht="12.75" customHeight="1" x14ac:dyDescent="0.3"/>
    <row r="555" ht="12.75" customHeight="1" x14ac:dyDescent="0.3"/>
    <row r="556" ht="12.75" customHeight="1" x14ac:dyDescent="0.3"/>
    <row r="557" ht="12.75" customHeight="1" x14ac:dyDescent="0.3"/>
    <row r="558" ht="12.75" customHeight="1" x14ac:dyDescent="0.3"/>
    <row r="559" ht="12.75" customHeight="1" x14ac:dyDescent="0.3"/>
    <row r="560" ht="12.75" customHeight="1" x14ac:dyDescent="0.3"/>
    <row r="561" ht="12.75" customHeight="1" x14ac:dyDescent="0.3"/>
    <row r="562" ht="12.75" customHeight="1" x14ac:dyDescent="0.3"/>
    <row r="563" ht="12.75" customHeight="1" x14ac:dyDescent="0.3"/>
    <row r="564" ht="12.75" customHeight="1" x14ac:dyDescent="0.3"/>
    <row r="565" ht="12.75" customHeight="1" x14ac:dyDescent="0.3"/>
    <row r="566" ht="12.75" customHeight="1" x14ac:dyDescent="0.3"/>
    <row r="567" ht="12.75" customHeight="1" x14ac:dyDescent="0.3"/>
    <row r="568" ht="12.75" customHeight="1" x14ac:dyDescent="0.3"/>
    <row r="569" ht="12.75" customHeight="1" x14ac:dyDescent="0.3"/>
    <row r="570" ht="12.75" customHeight="1" x14ac:dyDescent="0.3"/>
    <row r="571" ht="12.75" customHeight="1" x14ac:dyDescent="0.3"/>
    <row r="572" ht="12.75" customHeight="1" x14ac:dyDescent="0.3"/>
    <row r="573" ht="12.75" customHeight="1" x14ac:dyDescent="0.3"/>
    <row r="574" ht="12.75" customHeight="1" x14ac:dyDescent="0.3"/>
    <row r="575" ht="12.75" customHeight="1" x14ac:dyDescent="0.3"/>
    <row r="576" ht="12.75" customHeight="1" x14ac:dyDescent="0.3"/>
    <row r="577" ht="12.75" customHeight="1" x14ac:dyDescent="0.3"/>
    <row r="578" ht="12.75" customHeight="1" x14ac:dyDescent="0.3"/>
    <row r="579" ht="12.75" customHeight="1" x14ac:dyDescent="0.3"/>
    <row r="580" ht="12.75" customHeight="1" x14ac:dyDescent="0.3"/>
    <row r="581" ht="12.75" customHeight="1" x14ac:dyDescent="0.3"/>
    <row r="582" ht="12.75" customHeight="1" x14ac:dyDescent="0.3"/>
    <row r="583" ht="12.75" customHeight="1" x14ac:dyDescent="0.3"/>
    <row r="584" ht="12.75" customHeight="1" x14ac:dyDescent="0.3"/>
    <row r="585" ht="12.75" customHeight="1" x14ac:dyDescent="0.3"/>
    <row r="586" ht="12.75" customHeight="1" x14ac:dyDescent="0.3"/>
    <row r="587" ht="12.75" customHeight="1" x14ac:dyDescent="0.3"/>
    <row r="588" ht="12.75" customHeight="1" x14ac:dyDescent="0.3"/>
    <row r="589" ht="12.75" customHeight="1" x14ac:dyDescent="0.3"/>
    <row r="590" ht="12.75" customHeight="1" x14ac:dyDescent="0.3"/>
    <row r="591" ht="12.75" customHeight="1" x14ac:dyDescent="0.3"/>
    <row r="592" ht="12.75" customHeight="1" x14ac:dyDescent="0.3"/>
    <row r="593" ht="12.75" customHeight="1" x14ac:dyDescent="0.3"/>
    <row r="594" ht="12.75" customHeight="1" x14ac:dyDescent="0.3"/>
    <row r="595" ht="12.75" customHeight="1" x14ac:dyDescent="0.3"/>
    <row r="596" ht="12.75" customHeight="1" x14ac:dyDescent="0.3"/>
    <row r="597" ht="12.75" customHeight="1" x14ac:dyDescent="0.3"/>
    <row r="598" ht="12.75" customHeight="1" x14ac:dyDescent="0.3"/>
    <row r="599" ht="12.75" customHeight="1" x14ac:dyDescent="0.3"/>
    <row r="600" ht="12.75" customHeight="1" x14ac:dyDescent="0.3"/>
    <row r="601" ht="12.75" customHeight="1" x14ac:dyDescent="0.3"/>
    <row r="602" ht="12.75" customHeight="1" x14ac:dyDescent="0.3"/>
    <row r="603" ht="12.75" customHeight="1" x14ac:dyDescent="0.3"/>
    <row r="604" ht="12.75" customHeight="1" x14ac:dyDescent="0.3"/>
    <row r="605" ht="12.75" customHeight="1" x14ac:dyDescent="0.3"/>
    <row r="606" ht="12.75" customHeight="1" x14ac:dyDescent="0.3"/>
    <row r="607" ht="12.75" customHeight="1" x14ac:dyDescent="0.3"/>
    <row r="608" ht="12.75" customHeight="1" x14ac:dyDescent="0.3"/>
    <row r="609" ht="12.75" customHeight="1" x14ac:dyDescent="0.3"/>
    <row r="610" ht="12.75" customHeight="1" x14ac:dyDescent="0.3"/>
    <row r="611" ht="12.75" customHeight="1" x14ac:dyDescent="0.3"/>
    <row r="612" ht="12.75" customHeight="1" x14ac:dyDescent="0.3"/>
    <row r="613" ht="12.75" customHeight="1" x14ac:dyDescent="0.3"/>
    <row r="614" ht="12.75" customHeight="1" x14ac:dyDescent="0.3"/>
    <row r="615" ht="12.75" customHeight="1" x14ac:dyDescent="0.3"/>
    <row r="616" ht="12.75" customHeight="1" x14ac:dyDescent="0.3"/>
    <row r="617" ht="12.75" customHeight="1" x14ac:dyDescent="0.3"/>
    <row r="618" ht="12.75" customHeight="1" x14ac:dyDescent="0.3"/>
    <row r="619" ht="12.75" customHeight="1" x14ac:dyDescent="0.3"/>
    <row r="620" ht="12.75" customHeight="1" x14ac:dyDescent="0.3"/>
    <row r="621" ht="12.75" customHeight="1" x14ac:dyDescent="0.3"/>
    <row r="622" ht="12.75" customHeight="1" x14ac:dyDescent="0.3"/>
    <row r="623" ht="12.75" customHeight="1" x14ac:dyDescent="0.3"/>
    <row r="624" ht="12.75" customHeight="1" x14ac:dyDescent="0.3"/>
    <row r="625" ht="12.75" customHeight="1" x14ac:dyDescent="0.3"/>
    <row r="626" ht="12.75" customHeight="1" x14ac:dyDescent="0.3"/>
    <row r="627" ht="12.75" customHeight="1" x14ac:dyDescent="0.3"/>
    <row r="628" ht="12.75" customHeight="1" x14ac:dyDescent="0.3"/>
    <row r="629" ht="12.75" customHeight="1" x14ac:dyDescent="0.3"/>
    <row r="630" ht="12.75" customHeight="1" x14ac:dyDescent="0.3"/>
    <row r="631" ht="12.75" customHeight="1" x14ac:dyDescent="0.3"/>
    <row r="632" ht="12.75" customHeight="1" x14ac:dyDescent="0.3"/>
    <row r="633" ht="12.75" customHeight="1" x14ac:dyDescent="0.3"/>
    <row r="634" ht="12.75" customHeight="1" x14ac:dyDescent="0.3"/>
    <row r="635" ht="12.75" customHeight="1" x14ac:dyDescent="0.3"/>
    <row r="636" ht="12.75" customHeight="1" x14ac:dyDescent="0.3"/>
    <row r="637" ht="12.75" customHeight="1" x14ac:dyDescent="0.3"/>
    <row r="638" ht="12.75" customHeight="1" x14ac:dyDescent="0.3"/>
    <row r="639" ht="12.75" customHeight="1" x14ac:dyDescent="0.3"/>
    <row r="640" ht="12.75" customHeight="1" x14ac:dyDescent="0.3"/>
    <row r="641" ht="12.75" customHeight="1" x14ac:dyDescent="0.3"/>
    <row r="642" ht="12.75" customHeight="1" x14ac:dyDescent="0.3"/>
    <row r="643" ht="12.75" customHeight="1" x14ac:dyDescent="0.3"/>
    <row r="644" ht="12.75" customHeight="1" x14ac:dyDescent="0.3"/>
    <row r="645" ht="12.75" customHeight="1" x14ac:dyDescent="0.3"/>
    <row r="646" ht="12.75" customHeight="1" x14ac:dyDescent="0.3"/>
    <row r="647" ht="12.75" customHeight="1" x14ac:dyDescent="0.3"/>
    <row r="648" ht="12.75" customHeight="1" x14ac:dyDescent="0.3"/>
    <row r="649" ht="12.75" customHeight="1" x14ac:dyDescent="0.3"/>
    <row r="650" ht="12.75" customHeight="1" x14ac:dyDescent="0.3"/>
    <row r="651" ht="12.75" customHeight="1" x14ac:dyDescent="0.3"/>
    <row r="652" ht="12.75" customHeight="1" x14ac:dyDescent="0.3"/>
    <row r="653" ht="12.75" customHeight="1" x14ac:dyDescent="0.3"/>
    <row r="654" ht="12.75" customHeight="1" x14ac:dyDescent="0.3"/>
    <row r="655" ht="12.75" customHeight="1" x14ac:dyDescent="0.3"/>
    <row r="656" ht="12.75" customHeight="1" x14ac:dyDescent="0.3"/>
    <row r="657" ht="12.75" customHeight="1" x14ac:dyDescent="0.3"/>
    <row r="658" ht="12.75" customHeight="1" x14ac:dyDescent="0.3"/>
    <row r="659" ht="12.75" customHeight="1" x14ac:dyDescent="0.3"/>
    <row r="660" ht="12.75" customHeight="1" x14ac:dyDescent="0.3"/>
    <row r="661" ht="12.75" customHeight="1" x14ac:dyDescent="0.3"/>
    <row r="662" ht="12.75" customHeight="1" x14ac:dyDescent="0.3"/>
    <row r="663" ht="12.75" customHeight="1" x14ac:dyDescent="0.3"/>
    <row r="664" ht="12.75" customHeight="1" x14ac:dyDescent="0.3"/>
    <row r="665" ht="12.75" customHeight="1" x14ac:dyDescent="0.3"/>
    <row r="666" ht="12.75" customHeight="1" x14ac:dyDescent="0.3"/>
    <row r="667" ht="12.75" customHeight="1" x14ac:dyDescent="0.3"/>
    <row r="668" ht="12.75" customHeight="1" x14ac:dyDescent="0.3"/>
    <row r="669" ht="12.75" customHeight="1" x14ac:dyDescent="0.3"/>
    <row r="670" ht="12.75" customHeight="1" x14ac:dyDescent="0.3"/>
    <row r="671" ht="12.75" customHeight="1" x14ac:dyDescent="0.3"/>
    <row r="672" ht="12.75" customHeight="1" x14ac:dyDescent="0.3"/>
    <row r="673" ht="12.75" customHeight="1" x14ac:dyDescent="0.3"/>
    <row r="674" ht="12.75" customHeight="1" x14ac:dyDescent="0.3"/>
    <row r="675" ht="12.75" customHeight="1" x14ac:dyDescent="0.3"/>
    <row r="676" ht="12.75" customHeight="1" x14ac:dyDescent="0.3"/>
    <row r="677" ht="12.75" customHeight="1" x14ac:dyDescent="0.3"/>
    <row r="678" ht="12.75" customHeight="1" x14ac:dyDescent="0.3"/>
    <row r="679" ht="12.75" customHeight="1" x14ac:dyDescent="0.3"/>
    <row r="680" ht="12.75" customHeight="1" x14ac:dyDescent="0.3"/>
    <row r="681" ht="12.75" customHeight="1" x14ac:dyDescent="0.3"/>
    <row r="682" ht="12.75" customHeight="1" x14ac:dyDescent="0.3"/>
    <row r="683" ht="12.75" customHeight="1" x14ac:dyDescent="0.3"/>
    <row r="684" ht="12.75" customHeight="1" x14ac:dyDescent="0.3"/>
    <row r="685" ht="12.75" customHeight="1" x14ac:dyDescent="0.3"/>
    <row r="686" ht="12.75" customHeight="1" x14ac:dyDescent="0.3"/>
    <row r="687" ht="12.75" customHeight="1" x14ac:dyDescent="0.3"/>
    <row r="688" ht="12.75" customHeight="1" x14ac:dyDescent="0.3"/>
    <row r="689" ht="12.75" customHeight="1" x14ac:dyDescent="0.3"/>
    <row r="690" ht="12.75" customHeight="1" x14ac:dyDescent="0.3"/>
    <row r="691" ht="12.75" customHeight="1" x14ac:dyDescent="0.3"/>
    <row r="692" ht="12.75" customHeight="1" x14ac:dyDescent="0.3"/>
    <row r="693" ht="12.75" customHeight="1" x14ac:dyDescent="0.3"/>
    <row r="694" ht="12.75" customHeight="1" x14ac:dyDescent="0.3"/>
    <row r="695" ht="12.75" customHeight="1" x14ac:dyDescent="0.3"/>
    <row r="696" ht="12.75" customHeight="1" x14ac:dyDescent="0.3"/>
    <row r="697" ht="12.75" customHeight="1" x14ac:dyDescent="0.3"/>
    <row r="698" ht="12.75" customHeight="1" x14ac:dyDescent="0.3"/>
    <row r="699" ht="12.75" customHeight="1" x14ac:dyDescent="0.3"/>
    <row r="700" ht="12.75" customHeight="1" x14ac:dyDescent="0.3"/>
    <row r="701" ht="12.75" customHeight="1" x14ac:dyDescent="0.3"/>
    <row r="702" ht="12.75" customHeight="1" x14ac:dyDescent="0.3"/>
    <row r="703" ht="12.75" customHeight="1" x14ac:dyDescent="0.3"/>
    <row r="704" ht="12.75" customHeight="1" x14ac:dyDescent="0.3"/>
    <row r="705" ht="12.75" customHeight="1" x14ac:dyDescent="0.3"/>
    <row r="706" ht="12.75" customHeight="1" x14ac:dyDescent="0.3"/>
    <row r="707" ht="12.75" customHeight="1" x14ac:dyDescent="0.3"/>
    <row r="708" ht="12.75" customHeight="1" x14ac:dyDescent="0.3"/>
    <row r="709" ht="12.75" customHeight="1" x14ac:dyDescent="0.3"/>
    <row r="710" ht="12.75" customHeight="1" x14ac:dyDescent="0.3"/>
    <row r="711" ht="12.75" customHeight="1" x14ac:dyDescent="0.3"/>
    <row r="712" ht="12.75" customHeight="1" x14ac:dyDescent="0.3"/>
    <row r="713" ht="12.75" customHeight="1" x14ac:dyDescent="0.3"/>
    <row r="714" ht="12.75" customHeight="1" x14ac:dyDescent="0.3"/>
    <row r="715" ht="12.75" customHeight="1" x14ac:dyDescent="0.3"/>
    <row r="716" ht="12.75" customHeight="1" x14ac:dyDescent="0.3"/>
    <row r="717" ht="12.75" customHeight="1" x14ac:dyDescent="0.3"/>
    <row r="718" ht="12.75" customHeight="1" x14ac:dyDescent="0.3"/>
    <row r="719" ht="12.75" customHeight="1" x14ac:dyDescent="0.3"/>
    <row r="720" ht="12.75" customHeight="1" x14ac:dyDescent="0.3"/>
    <row r="721" ht="12.75" customHeight="1" x14ac:dyDescent="0.3"/>
    <row r="722" ht="12.75" customHeight="1" x14ac:dyDescent="0.3"/>
    <row r="723" ht="12.75" customHeight="1" x14ac:dyDescent="0.3"/>
    <row r="724" ht="12.75" customHeight="1" x14ac:dyDescent="0.3"/>
    <row r="725" ht="12.75" customHeight="1" x14ac:dyDescent="0.3"/>
    <row r="726" ht="12.75" customHeight="1" x14ac:dyDescent="0.3"/>
    <row r="727" ht="12.75" customHeight="1" x14ac:dyDescent="0.3"/>
    <row r="728" ht="12.75" customHeight="1" x14ac:dyDescent="0.3"/>
    <row r="729" ht="12.75" customHeight="1" x14ac:dyDescent="0.3"/>
    <row r="730" ht="12.75" customHeight="1" x14ac:dyDescent="0.3"/>
    <row r="731" ht="12.75" customHeight="1" x14ac:dyDescent="0.3"/>
    <row r="732" ht="12.75" customHeight="1" x14ac:dyDescent="0.3"/>
    <row r="733" ht="12.75" customHeight="1" x14ac:dyDescent="0.3"/>
    <row r="734" ht="12.75" customHeight="1" x14ac:dyDescent="0.3"/>
    <row r="735" ht="12.75" customHeight="1" x14ac:dyDescent="0.3"/>
    <row r="736" ht="12.75" customHeight="1" x14ac:dyDescent="0.3"/>
    <row r="737" ht="12.75" customHeight="1" x14ac:dyDescent="0.3"/>
    <row r="738" ht="12.75" customHeight="1" x14ac:dyDescent="0.3"/>
    <row r="739" ht="12.75" customHeight="1" x14ac:dyDescent="0.3"/>
    <row r="740" ht="12.75" customHeight="1" x14ac:dyDescent="0.3"/>
    <row r="741" ht="12.75" customHeight="1" x14ac:dyDescent="0.3"/>
    <row r="742" ht="12.75" customHeight="1" x14ac:dyDescent="0.3"/>
    <row r="743" ht="12.75" customHeight="1" x14ac:dyDescent="0.3"/>
    <row r="744" ht="12.75" customHeight="1" x14ac:dyDescent="0.3"/>
    <row r="745" ht="12.75" customHeight="1" x14ac:dyDescent="0.3"/>
    <row r="746" ht="12.75" customHeight="1" x14ac:dyDescent="0.3"/>
    <row r="747" ht="12.75" customHeight="1" x14ac:dyDescent="0.3"/>
    <row r="748" ht="12.75" customHeight="1" x14ac:dyDescent="0.3"/>
    <row r="749" ht="12.75" customHeight="1" x14ac:dyDescent="0.3"/>
    <row r="750" ht="12.75" customHeight="1" x14ac:dyDescent="0.3"/>
    <row r="751" ht="12.75" customHeight="1" x14ac:dyDescent="0.3"/>
    <row r="752" ht="12.75" customHeight="1" x14ac:dyDescent="0.3"/>
    <row r="753" ht="12.75" customHeight="1" x14ac:dyDescent="0.3"/>
    <row r="754" ht="12.75" customHeight="1" x14ac:dyDescent="0.3"/>
    <row r="755" ht="12.75" customHeight="1" x14ac:dyDescent="0.3"/>
    <row r="756" ht="12.75" customHeight="1" x14ac:dyDescent="0.3"/>
    <row r="757" ht="12.75" customHeight="1" x14ac:dyDescent="0.3"/>
    <row r="758" ht="12.75" customHeight="1" x14ac:dyDescent="0.3"/>
    <row r="759" ht="12.75" customHeight="1" x14ac:dyDescent="0.3"/>
    <row r="760" ht="12.75" customHeight="1" x14ac:dyDescent="0.3"/>
    <row r="761" ht="12.75" customHeight="1" x14ac:dyDescent="0.3"/>
    <row r="762" ht="12.75" customHeight="1" x14ac:dyDescent="0.3"/>
    <row r="763" ht="12.75" customHeight="1" x14ac:dyDescent="0.3"/>
    <row r="764" ht="12.75" customHeight="1" x14ac:dyDescent="0.3"/>
    <row r="765" ht="12.75" customHeight="1" x14ac:dyDescent="0.3"/>
    <row r="766" ht="12.75" customHeight="1" x14ac:dyDescent="0.3"/>
    <row r="767" ht="12.75" customHeight="1" x14ac:dyDescent="0.3"/>
    <row r="768" ht="12.75" customHeight="1" x14ac:dyDescent="0.3"/>
    <row r="769" ht="12.75" customHeight="1" x14ac:dyDescent="0.3"/>
    <row r="770" ht="12.75" customHeight="1" x14ac:dyDescent="0.3"/>
    <row r="771" ht="12.75" customHeight="1" x14ac:dyDescent="0.3"/>
    <row r="772" ht="12.75" customHeight="1" x14ac:dyDescent="0.3"/>
    <row r="773" ht="12.75" customHeight="1" x14ac:dyDescent="0.3"/>
    <row r="774" ht="12.75" customHeight="1" x14ac:dyDescent="0.3"/>
    <row r="775" ht="12.75" customHeight="1" x14ac:dyDescent="0.3"/>
    <row r="776" ht="12.75" customHeight="1" x14ac:dyDescent="0.3"/>
    <row r="777" ht="12.75" customHeight="1" x14ac:dyDescent="0.3"/>
    <row r="778" ht="12.75" customHeight="1" x14ac:dyDescent="0.3"/>
    <row r="779" ht="12.75" customHeight="1" x14ac:dyDescent="0.3"/>
    <row r="780" ht="12.75" customHeight="1" x14ac:dyDescent="0.3"/>
    <row r="781" ht="12.75" customHeight="1" x14ac:dyDescent="0.3"/>
    <row r="782" ht="12.75" customHeight="1" x14ac:dyDescent="0.3"/>
    <row r="783" ht="12.75" customHeight="1" x14ac:dyDescent="0.3"/>
    <row r="784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.75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2.75" customHeight="1" x14ac:dyDescent="0.3"/>
    <row r="828" ht="12.75" customHeight="1" x14ac:dyDescent="0.3"/>
    <row r="829" ht="12.75" customHeight="1" x14ac:dyDescent="0.3"/>
    <row r="830" ht="12.75" customHeight="1" x14ac:dyDescent="0.3"/>
    <row r="831" ht="12.75" customHeight="1" x14ac:dyDescent="0.3"/>
    <row r="832" ht="12.75" customHeight="1" x14ac:dyDescent="0.3"/>
    <row r="833" ht="12.75" customHeight="1" x14ac:dyDescent="0.3"/>
    <row r="834" ht="12.75" customHeight="1" x14ac:dyDescent="0.3"/>
    <row r="835" ht="12.75" customHeight="1" x14ac:dyDescent="0.3"/>
    <row r="836" ht="12.75" customHeight="1" x14ac:dyDescent="0.3"/>
    <row r="837" ht="12.75" customHeight="1" x14ac:dyDescent="0.3"/>
    <row r="838" ht="12.75" customHeight="1" x14ac:dyDescent="0.3"/>
    <row r="839" ht="12.75" customHeight="1" x14ac:dyDescent="0.3"/>
    <row r="840" ht="12.75" customHeight="1" x14ac:dyDescent="0.3"/>
    <row r="841" ht="12.75" customHeight="1" x14ac:dyDescent="0.3"/>
    <row r="842" ht="12.75" customHeight="1" x14ac:dyDescent="0.3"/>
    <row r="843" ht="12.75" customHeight="1" x14ac:dyDescent="0.3"/>
    <row r="844" ht="12.75" customHeight="1" x14ac:dyDescent="0.3"/>
    <row r="845" ht="12.75" customHeight="1" x14ac:dyDescent="0.3"/>
    <row r="846" ht="12.75" customHeight="1" x14ac:dyDescent="0.3"/>
    <row r="847" ht="12.75" customHeight="1" x14ac:dyDescent="0.3"/>
    <row r="848" ht="12.75" customHeight="1" x14ac:dyDescent="0.3"/>
    <row r="849" ht="12.75" customHeight="1" x14ac:dyDescent="0.3"/>
    <row r="850" ht="12.75" customHeight="1" x14ac:dyDescent="0.3"/>
    <row r="851" ht="12.75" customHeight="1" x14ac:dyDescent="0.3"/>
    <row r="852" ht="12.75" customHeight="1" x14ac:dyDescent="0.3"/>
    <row r="853" ht="12.75" customHeight="1" x14ac:dyDescent="0.3"/>
    <row r="854" ht="12.75" customHeight="1" x14ac:dyDescent="0.3"/>
    <row r="855" ht="12.75" customHeight="1" x14ac:dyDescent="0.3"/>
    <row r="856" ht="12.75" customHeight="1" x14ac:dyDescent="0.3"/>
    <row r="857" ht="12.75" customHeight="1" x14ac:dyDescent="0.3"/>
    <row r="858" ht="12.75" customHeight="1" x14ac:dyDescent="0.3"/>
    <row r="859" ht="12.75" customHeight="1" x14ac:dyDescent="0.3"/>
    <row r="860" ht="12.75" customHeight="1" x14ac:dyDescent="0.3"/>
    <row r="861" ht="12.75" customHeight="1" x14ac:dyDescent="0.3"/>
    <row r="862" ht="12.75" customHeight="1" x14ac:dyDescent="0.3"/>
    <row r="863" ht="12.75" customHeight="1" x14ac:dyDescent="0.3"/>
    <row r="864" ht="12.75" customHeight="1" x14ac:dyDescent="0.3"/>
    <row r="865" ht="12.75" customHeight="1" x14ac:dyDescent="0.3"/>
    <row r="866" ht="12.75" customHeight="1" x14ac:dyDescent="0.3"/>
    <row r="867" ht="12.75" customHeight="1" x14ac:dyDescent="0.3"/>
    <row r="868" ht="12.75" customHeight="1" x14ac:dyDescent="0.3"/>
    <row r="869" ht="12.75" customHeight="1" x14ac:dyDescent="0.3"/>
    <row r="870" ht="12.75" customHeight="1" x14ac:dyDescent="0.3"/>
    <row r="871" ht="12.75" customHeight="1" x14ac:dyDescent="0.3"/>
    <row r="872" ht="12.75" customHeight="1" x14ac:dyDescent="0.3"/>
    <row r="873" ht="12.75" customHeight="1" x14ac:dyDescent="0.3"/>
    <row r="874" ht="12.75" customHeight="1" x14ac:dyDescent="0.3"/>
    <row r="875" ht="12.75" customHeight="1" x14ac:dyDescent="0.3"/>
    <row r="876" ht="12.75" customHeight="1" x14ac:dyDescent="0.3"/>
    <row r="877" ht="12.75" customHeight="1" x14ac:dyDescent="0.3"/>
    <row r="878" ht="12.75" customHeight="1" x14ac:dyDescent="0.3"/>
    <row r="879" ht="12.75" customHeight="1" x14ac:dyDescent="0.3"/>
    <row r="880" ht="12.75" customHeight="1" x14ac:dyDescent="0.3"/>
    <row r="881" ht="12.75" customHeight="1" x14ac:dyDescent="0.3"/>
    <row r="882" ht="12.75" customHeight="1" x14ac:dyDescent="0.3"/>
    <row r="883" ht="12.75" customHeight="1" x14ac:dyDescent="0.3"/>
    <row r="884" ht="12.75" customHeight="1" x14ac:dyDescent="0.3"/>
    <row r="885" ht="12.75" customHeight="1" x14ac:dyDescent="0.3"/>
    <row r="886" ht="12.75" customHeight="1" x14ac:dyDescent="0.3"/>
    <row r="887" ht="12.75" customHeight="1" x14ac:dyDescent="0.3"/>
    <row r="888" ht="12.75" customHeight="1" x14ac:dyDescent="0.3"/>
    <row r="889" ht="12.75" customHeight="1" x14ac:dyDescent="0.3"/>
    <row r="890" ht="12.75" customHeight="1" x14ac:dyDescent="0.3"/>
    <row r="891" ht="12.75" customHeight="1" x14ac:dyDescent="0.3"/>
    <row r="892" ht="12.75" customHeight="1" x14ac:dyDescent="0.3"/>
    <row r="893" ht="12.75" customHeight="1" x14ac:dyDescent="0.3"/>
    <row r="894" ht="12.75" customHeight="1" x14ac:dyDescent="0.3"/>
    <row r="895" ht="12.75" customHeight="1" x14ac:dyDescent="0.3"/>
    <row r="896" ht="12.75" customHeight="1" x14ac:dyDescent="0.3"/>
    <row r="897" ht="12.75" customHeight="1" x14ac:dyDescent="0.3"/>
    <row r="898" ht="12.75" customHeight="1" x14ac:dyDescent="0.3"/>
    <row r="899" ht="12.75" customHeight="1" x14ac:dyDescent="0.3"/>
    <row r="900" ht="12.75" customHeight="1" x14ac:dyDescent="0.3"/>
    <row r="901" ht="12.75" customHeight="1" x14ac:dyDescent="0.3"/>
    <row r="902" ht="12.75" customHeight="1" x14ac:dyDescent="0.3"/>
    <row r="903" ht="12.75" customHeight="1" x14ac:dyDescent="0.3"/>
    <row r="904" ht="12.75" customHeight="1" x14ac:dyDescent="0.3"/>
    <row r="905" ht="12.75" customHeight="1" x14ac:dyDescent="0.3"/>
    <row r="906" ht="12.75" customHeight="1" x14ac:dyDescent="0.3"/>
    <row r="907" ht="12.75" customHeight="1" x14ac:dyDescent="0.3"/>
    <row r="908" ht="12.75" customHeight="1" x14ac:dyDescent="0.3"/>
    <row r="909" ht="12.75" customHeight="1" x14ac:dyDescent="0.3"/>
    <row r="910" ht="12.75" customHeight="1" x14ac:dyDescent="0.3"/>
    <row r="911" ht="12.75" customHeight="1" x14ac:dyDescent="0.3"/>
    <row r="912" ht="12.75" customHeight="1" x14ac:dyDescent="0.3"/>
    <row r="913" ht="12.75" customHeight="1" x14ac:dyDescent="0.3"/>
    <row r="914" ht="12.75" customHeight="1" x14ac:dyDescent="0.3"/>
    <row r="915" ht="12.75" customHeight="1" x14ac:dyDescent="0.3"/>
    <row r="916" ht="12.75" customHeight="1" x14ac:dyDescent="0.3"/>
    <row r="917" ht="12.75" customHeight="1" x14ac:dyDescent="0.3"/>
    <row r="918" ht="12.75" customHeight="1" x14ac:dyDescent="0.3"/>
    <row r="919" ht="12.75" customHeight="1" x14ac:dyDescent="0.3"/>
    <row r="920" ht="12.75" customHeight="1" x14ac:dyDescent="0.3"/>
    <row r="921" ht="12.75" customHeight="1" x14ac:dyDescent="0.3"/>
    <row r="922" ht="12.75" customHeight="1" x14ac:dyDescent="0.3"/>
    <row r="923" ht="12.75" customHeight="1" x14ac:dyDescent="0.3"/>
    <row r="924" ht="12.75" customHeight="1" x14ac:dyDescent="0.3"/>
    <row r="925" ht="12.75" customHeight="1" x14ac:dyDescent="0.3"/>
    <row r="926" ht="12.75" customHeight="1" x14ac:dyDescent="0.3"/>
    <row r="927" ht="12.75" customHeight="1" x14ac:dyDescent="0.3"/>
    <row r="928" ht="12.75" customHeight="1" x14ac:dyDescent="0.3"/>
    <row r="929" ht="12.75" customHeight="1" x14ac:dyDescent="0.3"/>
    <row r="930" ht="12.75" customHeight="1" x14ac:dyDescent="0.3"/>
    <row r="931" ht="12.75" customHeight="1" x14ac:dyDescent="0.3"/>
    <row r="932" ht="12.75" customHeight="1" x14ac:dyDescent="0.3"/>
    <row r="933" ht="12.75" customHeight="1" x14ac:dyDescent="0.3"/>
  </sheetData>
  <autoFilter ref="A6:R202" xr:uid="{00000000-0001-0000-0100-000000000000}">
    <sortState xmlns:xlrd2="http://schemas.microsoft.com/office/spreadsheetml/2017/richdata2" ref="A7:R202">
      <sortCondition ref="B6:B202"/>
    </sortState>
  </autoFilter>
  <sortState xmlns:xlrd2="http://schemas.microsoft.com/office/spreadsheetml/2017/richdata2" ref="A7:R202">
    <sortCondition ref="F7:F202"/>
    <sortCondition ref="A7:A202"/>
    <sortCondition ref="B7:B202"/>
  </sortState>
  <phoneticPr fontId="2" type="noConversion"/>
  <conditionalFormatting sqref="I7:R206">
    <cfRule type="cellIs" dxfId="17" priority="1" operator="equal">
      <formula>"-"</formula>
    </cfRule>
  </conditionalFormatting>
  <pageMargins left="0.511811024" right="0.511811024" top="0.78740157499999996" bottom="0.78740157499999996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FFFF"/>
  </sheetPr>
  <dimension ref="A1:R982"/>
  <sheetViews>
    <sheetView zoomScaleNormal="100" workbookViewId="0">
      <pane xSplit="3" ySplit="6" topLeftCell="N7" activePane="bottomRight" state="frozen"/>
      <selection activeCell="A5" sqref="A5"/>
      <selection pane="topRight" activeCell="A5" sqref="A5"/>
      <selection pane="bottomLeft" activeCell="A5" sqref="A5"/>
      <selection pane="bottomRight" activeCell="S9" sqref="S9:T10"/>
    </sheetView>
  </sheetViews>
  <sheetFormatPr defaultColWidth="14.44140625" defaultRowHeight="15" customHeight="1" x14ac:dyDescent="0.3"/>
  <cols>
    <col min="1" max="1" width="12.6640625" customWidth="1"/>
    <col min="2" max="2" width="7.88671875" customWidth="1"/>
    <col min="3" max="3" width="30.5546875" customWidth="1"/>
    <col min="4" max="4" width="13.5546875" style="57" customWidth="1"/>
    <col min="5" max="5" width="8.5546875" style="2" customWidth="1"/>
    <col min="6" max="6" width="8.6640625" style="2" customWidth="1"/>
    <col min="7" max="8" width="8.5546875" customWidth="1"/>
    <col min="9" max="18" width="10.44140625" style="2" customWidth="1"/>
    <col min="19" max="29" width="8.6640625" customWidth="1"/>
  </cols>
  <sheetData>
    <row r="1" spans="1:18" ht="15" customHeight="1" x14ac:dyDescent="0.3">
      <c r="A1" s="179" t="s">
        <v>894</v>
      </c>
      <c r="H1" s="87" t="s">
        <v>897</v>
      </c>
      <c r="I1" s="191">
        <f t="shared" ref="I1:Q1" si="0">SUM(I7:I203)</f>
        <v>55571121.166999996</v>
      </c>
      <c r="J1" s="191">
        <f t="shared" si="0"/>
        <v>62386152.053999998</v>
      </c>
      <c r="K1" s="191">
        <f t="shared" si="0"/>
        <v>68045473.055000007</v>
      </c>
      <c r="L1" s="191">
        <f t="shared" si="0"/>
        <v>87484110.112000003</v>
      </c>
      <c r="M1" s="191">
        <f t="shared" si="0"/>
        <v>104329271.928</v>
      </c>
      <c r="N1" s="191">
        <f t="shared" si="0"/>
        <v>125680364.77</v>
      </c>
      <c r="O1" s="191">
        <f t="shared" si="0"/>
        <v>154170468.574</v>
      </c>
      <c r="P1" s="191">
        <f t="shared" si="0"/>
        <v>180950195.55000001</v>
      </c>
      <c r="Q1" s="191">
        <f t="shared" si="0"/>
        <v>213103894.51800001</v>
      </c>
      <c r="R1" s="191">
        <f>SUM(R7:R203)</f>
        <v>221525273.39300001</v>
      </c>
    </row>
    <row r="2" spans="1:18" ht="15" customHeight="1" x14ac:dyDescent="0.3">
      <c r="A2" s="179"/>
      <c r="G2" s="87"/>
      <c r="H2" s="87" t="s">
        <v>899</v>
      </c>
      <c r="I2" s="191">
        <f t="shared" ref="I2:Q2" si="1">COUNT(I7:I203)</f>
        <v>67</v>
      </c>
      <c r="J2" s="191">
        <f t="shared" si="1"/>
        <v>68</v>
      </c>
      <c r="K2" s="191">
        <f t="shared" si="1"/>
        <v>72</v>
      </c>
      <c r="L2" s="191">
        <f t="shared" si="1"/>
        <v>87</v>
      </c>
      <c r="M2" s="191">
        <f t="shared" si="1"/>
        <v>88</v>
      </c>
      <c r="N2" s="191">
        <f t="shared" si="1"/>
        <v>91</v>
      </c>
      <c r="O2" s="191">
        <f t="shared" si="1"/>
        <v>93</v>
      </c>
      <c r="P2" s="191">
        <f t="shared" si="1"/>
        <v>92</v>
      </c>
      <c r="Q2" s="191">
        <f t="shared" si="1"/>
        <v>89</v>
      </c>
      <c r="R2" s="191">
        <f>COUNT(R7:R203)</f>
        <v>85</v>
      </c>
    </row>
    <row r="3" spans="1:18" ht="15" customHeight="1" x14ac:dyDescent="0.3">
      <c r="A3" s="179" t="s">
        <v>900</v>
      </c>
      <c r="G3" s="87"/>
      <c r="H3" s="87" t="s">
        <v>898</v>
      </c>
      <c r="I3" s="192">
        <f>I1/I2</f>
        <v>829419.71891044767</v>
      </c>
      <c r="J3" s="192">
        <f t="shared" ref="J3:R3" si="2">J1/J2</f>
        <v>917443.41255882347</v>
      </c>
      <c r="K3" s="192">
        <f t="shared" si="2"/>
        <v>945076.01465277793</v>
      </c>
      <c r="L3" s="192">
        <f t="shared" si="2"/>
        <v>1005564.484045977</v>
      </c>
      <c r="M3" s="192">
        <f t="shared" si="2"/>
        <v>1185559.9082727274</v>
      </c>
      <c r="N3" s="192">
        <f t="shared" si="2"/>
        <v>1381102.9095604394</v>
      </c>
      <c r="O3" s="192">
        <f t="shared" si="2"/>
        <v>1657746.9739139786</v>
      </c>
      <c r="P3" s="192">
        <f t="shared" si="2"/>
        <v>1966849.951630435</v>
      </c>
      <c r="Q3" s="192">
        <f t="shared" si="2"/>
        <v>2394425.7811011239</v>
      </c>
      <c r="R3" s="192">
        <f t="shared" si="2"/>
        <v>2606179.6869764705</v>
      </c>
    </row>
    <row r="4" spans="1:18" ht="15" customHeight="1" x14ac:dyDescent="0.3">
      <c r="A4" s="179" t="s">
        <v>904</v>
      </c>
      <c r="G4" s="87"/>
      <c r="H4" s="87" t="s">
        <v>924</v>
      </c>
      <c r="I4" s="87">
        <f>COUNTBLANK(I7:I104)</f>
        <v>0</v>
      </c>
      <c r="J4" s="87">
        <f t="shared" ref="J4:R4" si="3">COUNTBLANK(J7:J104)</f>
        <v>0</v>
      </c>
      <c r="K4" s="87">
        <f t="shared" si="3"/>
        <v>0</v>
      </c>
      <c r="L4" s="87">
        <f t="shared" si="3"/>
        <v>0</v>
      </c>
      <c r="M4" s="87">
        <f t="shared" si="3"/>
        <v>0</v>
      </c>
      <c r="N4" s="87">
        <f t="shared" si="3"/>
        <v>0</v>
      </c>
      <c r="O4" s="87">
        <f t="shared" si="3"/>
        <v>0</v>
      </c>
      <c r="P4" s="87">
        <f t="shared" si="3"/>
        <v>0</v>
      </c>
      <c r="Q4" s="87">
        <f t="shared" si="3"/>
        <v>0</v>
      </c>
      <c r="R4" s="87">
        <f t="shared" si="3"/>
        <v>0</v>
      </c>
    </row>
    <row r="5" spans="1:18" ht="15" customHeight="1" x14ac:dyDescent="0.3">
      <c r="D5" s="57">
        <v>6</v>
      </c>
      <c r="E5" s="87"/>
      <c r="F5" s="87">
        <v>5</v>
      </c>
      <c r="G5" s="87">
        <v>14</v>
      </c>
      <c r="H5" s="87">
        <f>G5+1</f>
        <v>15</v>
      </c>
    </row>
    <row r="6" spans="1:18" ht="12.75" customHeight="1" x14ac:dyDescent="0.3">
      <c r="A6" s="223" t="s">
        <v>7</v>
      </c>
      <c r="B6" s="1" t="s">
        <v>619</v>
      </c>
      <c r="C6" s="223" t="s">
        <v>8</v>
      </c>
      <c r="D6" s="224" t="s">
        <v>10</v>
      </c>
      <c r="E6" s="223" t="s">
        <v>7</v>
      </c>
      <c r="F6" s="224" t="s">
        <v>9</v>
      </c>
      <c r="G6" s="224"/>
      <c r="H6" s="224"/>
      <c r="I6" s="223">
        <v>2014</v>
      </c>
      <c r="J6" s="223">
        <v>2015</v>
      </c>
      <c r="K6" s="223">
        <v>2016</v>
      </c>
      <c r="L6" s="223">
        <v>2017</v>
      </c>
      <c r="M6" s="223">
        <v>2018</v>
      </c>
      <c r="N6" s="223">
        <v>2019</v>
      </c>
      <c r="O6" s="223">
        <v>2020</v>
      </c>
      <c r="P6" s="223">
        <v>2021</v>
      </c>
      <c r="Q6" s="223">
        <v>2022</v>
      </c>
      <c r="R6" s="223">
        <v>2023</v>
      </c>
    </row>
    <row r="7" spans="1:18" ht="12.75" customHeight="1" x14ac:dyDescent="0.3">
      <c r="A7" s="44" t="s">
        <v>27</v>
      </c>
      <c r="B7" s="12" t="s">
        <v>620</v>
      </c>
      <c r="C7" s="14" t="str">
        <f>VLOOKUP($A7,db_emp!$A$7:$N$156,2,FALSE)</f>
        <v>A.C. Camargo Cancer Center</v>
      </c>
      <c r="D7" s="180" t="str">
        <f>VLOOKUP($A7,db_emp!$A$7:$N$157,D$5,FALSE)</f>
        <v>Redes Hospitalares</v>
      </c>
      <c r="E7" s="44" t="str">
        <f t="shared" ref="E7:E38" si="4">A7</f>
        <v>ACCA</v>
      </c>
      <c r="F7" s="44" t="str">
        <f>VLOOKUP($A7,db_emp!$A$7:$N$156,4,FALSE)</f>
        <v>ACCA</v>
      </c>
      <c r="G7" s="83"/>
      <c r="H7" s="225"/>
      <c r="I7" s="26" t="s">
        <v>25</v>
      </c>
      <c r="J7" s="26">
        <v>1356294</v>
      </c>
      <c r="K7" s="26">
        <v>1750170</v>
      </c>
      <c r="L7" s="26">
        <v>2073539</v>
      </c>
      <c r="M7" s="26">
        <v>2333589</v>
      </c>
      <c r="N7" s="26">
        <v>2467248</v>
      </c>
      <c r="O7" s="26">
        <v>2481610</v>
      </c>
      <c r="P7" s="26">
        <v>2527970</v>
      </c>
      <c r="Q7" s="26">
        <v>2793359</v>
      </c>
      <c r="R7" s="31">
        <v>3099948</v>
      </c>
    </row>
    <row r="8" spans="1:18" ht="12.75" customHeight="1" x14ac:dyDescent="0.3">
      <c r="A8" s="44" t="s">
        <v>33</v>
      </c>
      <c r="B8" s="12" t="s">
        <v>620</v>
      </c>
      <c r="C8" s="14" t="str">
        <f>VLOOKUP($A8,db_emp!$A$7:$N$156,2,FALSE)</f>
        <v>Aché</v>
      </c>
      <c r="D8" s="76" t="str">
        <f>VLOOKUP($A8,db_emp!$A$7:$N$157,D$5,FALSE)</f>
        <v>Ind. Farmacêutica</v>
      </c>
      <c r="E8" s="44" t="str">
        <f t="shared" si="4"/>
        <v>ACHE</v>
      </c>
      <c r="F8" s="44" t="str">
        <f>VLOOKUP(E8,db_emp!$D$7:$E$156,2,FALSE)</f>
        <v>ACHE</v>
      </c>
      <c r="G8" s="83"/>
      <c r="H8" s="225"/>
      <c r="I8" s="26">
        <v>1140856</v>
      </c>
      <c r="J8" s="26">
        <v>1354650</v>
      </c>
      <c r="K8" s="26">
        <v>1455930</v>
      </c>
      <c r="L8" s="26">
        <v>1524510</v>
      </c>
      <c r="M8" s="26">
        <v>1557584</v>
      </c>
      <c r="N8" s="26">
        <v>1697229</v>
      </c>
      <c r="O8" s="26">
        <v>1831111</v>
      </c>
      <c r="P8" s="26">
        <v>1860953</v>
      </c>
      <c r="Q8" s="41">
        <v>2325309</v>
      </c>
      <c r="R8" s="26">
        <v>2363550</v>
      </c>
    </row>
    <row r="9" spans="1:18" ht="12.75" customHeight="1" x14ac:dyDescent="0.3">
      <c r="A9" s="44" t="s">
        <v>37</v>
      </c>
      <c r="B9" s="12" t="s">
        <v>620</v>
      </c>
      <c r="C9" s="14" t="str">
        <f>VLOOKUP($A9,db_emp!$A$7:$N$156,2,FALSE)</f>
        <v>Assoc. Congreg. Santa Catarina (Hospital Santa Catarina)</v>
      </c>
      <c r="D9" s="180" t="str">
        <f>VLOOKUP($A9,db_emp!$A$7:$N$157,D$5,FALSE)</f>
        <v>Redes Hospitalares</v>
      </c>
      <c r="E9" s="44" t="str">
        <f t="shared" si="4"/>
        <v>ACSC</v>
      </c>
      <c r="F9" s="44" t="str">
        <f>VLOOKUP(E9,db_emp!$D$7:$E$156,2,FALSE)</f>
        <v>ACSC</v>
      </c>
      <c r="G9" s="83"/>
      <c r="H9" s="225"/>
      <c r="I9" s="26" t="s">
        <v>25</v>
      </c>
      <c r="J9" s="26" t="s">
        <v>25</v>
      </c>
      <c r="K9" s="26" t="s">
        <v>25</v>
      </c>
      <c r="L9" s="26">
        <v>1152839</v>
      </c>
      <c r="M9" s="26">
        <v>1082620</v>
      </c>
      <c r="N9" s="26">
        <v>1000089</v>
      </c>
      <c r="O9" s="26">
        <v>979462</v>
      </c>
      <c r="P9" s="26">
        <v>1064919</v>
      </c>
      <c r="Q9" s="26">
        <v>1107351</v>
      </c>
      <c r="R9" s="31">
        <v>1187992</v>
      </c>
    </row>
    <row r="10" spans="1:18" ht="12.75" customHeight="1" x14ac:dyDescent="0.3">
      <c r="A10" s="44" t="s">
        <v>41</v>
      </c>
      <c r="B10" s="12" t="s">
        <v>620</v>
      </c>
      <c r="C10" s="14" t="str">
        <f>VLOOKUP($A10,db_emp!$A$7:$N$156,2,FALSE)</f>
        <v>Alliança</v>
      </c>
      <c r="D10" s="182" t="str">
        <f>VLOOKUP($A10,db_emp!$A$7:$N$157,D$5,FALSE)</f>
        <v>Diagnóstico e Terapia</v>
      </c>
      <c r="E10" s="44" t="str">
        <f t="shared" si="4"/>
        <v>ALLI</v>
      </c>
      <c r="F10" s="44" t="str">
        <f>VLOOKUP(E10,db_emp!$D$7:$E$156,2,FALSE)</f>
        <v>ALLI</v>
      </c>
      <c r="G10" s="83"/>
      <c r="H10" s="225"/>
      <c r="I10" s="41">
        <v>743319</v>
      </c>
      <c r="J10" s="41">
        <v>733000</v>
      </c>
      <c r="K10" s="41">
        <v>1211935</v>
      </c>
      <c r="L10" s="41">
        <v>1270256</v>
      </c>
      <c r="M10" s="26">
        <v>1299712</v>
      </c>
      <c r="N10" s="26">
        <v>1320002</v>
      </c>
      <c r="O10" s="26">
        <v>1223684</v>
      </c>
      <c r="P10" s="26">
        <v>1209434</v>
      </c>
      <c r="Q10" s="26">
        <v>981917</v>
      </c>
      <c r="R10" s="31">
        <v>943992</v>
      </c>
    </row>
    <row r="11" spans="1:18" ht="12.75" customHeight="1" x14ac:dyDescent="0.3">
      <c r="A11" s="44" t="s">
        <v>46</v>
      </c>
      <c r="B11" s="12" t="s">
        <v>620</v>
      </c>
      <c r="C11" s="14" t="str">
        <f>VLOOKUP($A11,db_emp!$A$7:$N$156,2,FALSE)</f>
        <v>Amil</v>
      </c>
      <c r="D11" s="84" t="str">
        <f>VLOOKUP($A11,db_emp!$A$7:$N$157,D$5,FALSE)</f>
        <v>Planos e Seguros</v>
      </c>
      <c r="E11" s="44" t="str">
        <f t="shared" si="4"/>
        <v>AMIN</v>
      </c>
      <c r="F11" s="44" t="str">
        <f>VLOOKUP(E11,db_emp!$D$7:$E$156,2,FALSE)</f>
        <v>AMIN</v>
      </c>
      <c r="G11" s="83"/>
      <c r="H11" s="225"/>
      <c r="I11" s="26">
        <v>5938078</v>
      </c>
      <c r="J11" s="26">
        <v>6557210</v>
      </c>
      <c r="K11" s="26">
        <v>8179843</v>
      </c>
      <c r="L11" s="26">
        <v>11653436</v>
      </c>
      <c r="M11" s="26">
        <v>11612369</v>
      </c>
      <c r="N11" s="26">
        <v>12499147</v>
      </c>
      <c r="O11" s="26">
        <v>13270506</v>
      </c>
      <c r="P11" s="26">
        <v>15580088</v>
      </c>
      <c r="Q11" s="26">
        <v>16293571</v>
      </c>
      <c r="R11" s="26">
        <v>13267538</v>
      </c>
    </row>
    <row r="12" spans="1:18" ht="12.75" customHeight="1" x14ac:dyDescent="0.3">
      <c r="A12" s="44" t="s">
        <v>51</v>
      </c>
      <c r="B12" s="12" t="s">
        <v>620</v>
      </c>
      <c r="C12" s="14" t="str">
        <f>VLOOKUP($A12,db_emp!$A$7:$N$156,2,FALSE)</f>
        <v>Apsen</v>
      </c>
      <c r="D12" s="76" t="str">
        <f>VLOOKUP($A12,db_emp!$A$7:$N$157,D$5,FALSE)</f>
        <v>Ind. Farmacêutica</v>
      </c>
      <c r="E12" s="44" t="str">
        <f t="shared" si="4"/>
        <v>APSE</v>
      </c>
      <c r="F12" s="44" t="str">
        <f>VLOOKUP(E12,db_emp!$D$7:$E$156,2,FALSE)</f>
        <v>APSE</v>
      </c>
      <c r="G12" s="83"/>
      <c r="H12" s="225"/>
      <c r="I12" s="26">
        <v>228759</v>
      </c>
      <c r="J12" s="26">
        <v>288879</v>
      </c>
      <c r="K12" s="26">
        <v>355074</v>
      </c>
      <c r="L12" s="26">
        <v>418914</v>
      </c>
      <c r="M12" s="26">
        <v>471587</v>
      </c>
      <c r="N12" s="26">
        <v>507968</v>
      </c>
      <c r="O12" s="26">
        <v>555629</v>
      </c>
      <c r="P12" s="26">
        <v>603990</v>
      </c>
      <c r="Q12" s="26">
        <v>632043</v>
      </c>
      <c r="R12" s="26">
        <v>698246</v>
      </c>
    </row>
    <row r="13" spans="1:18" ht="12.75" customHeight="1" x14ac:dyDescent="0.3">
      <c r="A13" s="44" t="s">
        <v>55</v>
      </c>
      <c r="B13" s="12" t="s">
        <v>620</v>
      </c>
      <c r="C13" s="14" t="str">
        <f>VLOOKUP($A13,db_emp!$A$7:$N$156,2,FALSE)</f>
        <v>Araújo</v>
      </c>
      <c r="D13" s="196" t="str">
        <f>VLOOKUP($A13,db_emp!$A$7:$N$157,D$5,FALSE)</f>
        <v>Farmácias e Drogarias</v>
      </c>
      <c r="E13" s="44" t="str">
        <f t="shared" si="4"/>
        <v>ARAU</v>
      </c>
      <c r="F13" s="44" t="str">
        <f>VLOOKUP(E13,db_emp!$D$7:$E$156,2,FALSE)</f>
        <v>ARAU</v>
      </c>
      <c r="G13" s="83"/>
      <c r="H13" s="225"/>
      <c r="I13" s="26">
        <v>288214</v>
      </c>
      <c r="J13" s="26">
        <v>366187</v>
      </c>
      <c r="K13" s="26">
        <v>417393</v>
      </c>
      <c r="L13" s="26">
        <v>423405</v>
      </c>
      <c r="M13" s="26">
        <v>490307</v>
      </c>
      <c r="N13" s="26">
        <v>572523</v>
      </c>
      <c r="O13" s="26">
        <v>660862</v>
      </c>
      <c r="P13" s="26">
        <v>752667</v>
      </c>
      <c r="Q13" s="31">
        <v>856225</v>
      </c>
      <c r="R13" s="31">
        <v>970080</v>
      </c>
    </row>
    <row r="14" spans="1:18" ht="12.75" customHeight="1" x14ac:dyDescent="0.3">
      <c r="A14" s="44" t="s">
        <v>60</v>
      </c>
      <c r="B14" s="12" t="s">
        <v>620</v>
      </c>
      <c r="C14" s="14" t="str">
        <f>VLOOKUP($A14,db_emp!$A$7:$N$156,2,FALSE)</f>
        <v>Assim Saúde</v>
      </c>
      <c r="D14" s="84" t="str">
        <f>VLOOKUP($A14,db_emp!$A$7:$N$157,D$5,FALSE)</f>
        <v>Planos e Seguros</v>
      </c>
      <c r="E14" s="44" t="str">
        <f t="shared" si="4"/>
        <v>ASSI</v>
      </c>
      <c r="F14" s="44" t="str">
        <f>VLOOKUP(E14,db_emp!$D$7:$E$156,2,FALSE)</f>
        <v>ASSI</v>
      </c>
      <c r="G14" s="83"/>
      <c r="H14" s="225"/>
      <c r="I14" s="26" t="s">
        <v>25</v>
      </c>
      <c r="J14" s="26" t="s">
        <v>25</v>
      </c>
      <c r="K14" s="26">
        <v>115817</v>
      </c>
      <c r="L14" s="26">
        <v>148208</v>
      </c>
      <c r="M14" s="26">
        <v>213618</v>
      </c>
      <c r="N14" s="26">
        <v>274675</v>
      </c>
      <c r="O14" s="26">
        <v>340052</v>
      </c>
      <c r="P14" s="26">
        <v>376159</v>
      </c>
      <c r="Q14" s="26">
        <v>354594</v>
      </c>
      <c r="R14" s="26">
        <v>250481</v>
      </c>
    </row>
    <row r="15" spans="1:18" ht="12.75" customHeight="1" x14ac:dyDescent="0.3">
      <c r="A15" s="44" t="s">
        <v>64</v>
      </c>
      <c r="B15" s="12" t="s">
        <v>620</v>
      </c>
      <c r="C15" s="14" t="str">
        <f>VLOOKUP($A15,db_emp!$A$7:$N$156,2,FALSE)</f>
        <v>AstraZeneca</v>
      </c>
      <c r="D15" s="76" t="str">
        <f>VLOOKUP($A15,db_emp!$A$7:$N$157,D$5,FALSE)</f>
        <v>Ind. Farmacêutica</v>
      </c>
      <c r="E15" s="44" t="str">
        <f t="shared" si="4"/>
        <v>ASZE</v>
      </c>
      <c r="F15" s="44" t="str">
        <f>VLOOKUP(E15,db_emp!$D$7:$E$156,2,FALSE)</f>
        <v>ASZE</v>
      </c>
      <c r="G15" s="83"/>
      <c r="H15" s="225"/>
      <c r="I15" s="78" t="s">
        <v>25</v>
      </c>
      <c r="J15" s="26">
        <v>457708</v>
      </c>
      <c r="K15" s="26">
        <v>421042</v>
      </c>
      <c r="L15" s="26">
        <v>436133</v>
      </c>
      <c r="M15" s="26">
        <v>423873</v>
      </c>
      <c r="N15" s="26">
        <v>521160</v>
      </c>
      <c r="O15" s="26">
        <v>760863</v>
      </c>
      <c r="P15" s="26">
        <v>858649</v>
      </c>
      <c r="Q15" s="78" t="s">
        <v>25</v>
      </c>
      <c r="R15" s="78" t="s">
        <v>25</v>
      </c>
    </row>
    <row r="16" spans="1:18" ht="12.75" customHeight="1" x14ac:dyDescent="0.3">
      <c r="A16" s="44" t="s">
        <v>68</v>
      </c>
      <c r="B16" s="12" t="s">
        <v>620</v>
      </c>
      <c r="C16" s="14" t="str">
        <f>VLOOKUP($A16,db_emp!$A$7:$N$156,2,FALSE)</f>
        <v>Athena Saúde</v>
      </c>
      <c r="D16" s="84" t="str">
        <f>VLOOKUP($A16,db_emp!$A$7:$N$157,D$5,FALSE)</f>
        <v>Planos e Seguros</v>
      </c>
      <c r="E16" s="44" t="str">
        <f t="shared" si="4"/>
        <v>ATHE</v>
      </c>
      <c r="F16" s="44" t="str">
        <f>VLOOKUP(E16,db_emp!$D$7:$E$156,2,FALSE)</f>
        <v>ATHE</v>
      </c>
      <c r="G16" s="83"/>
      <c r="H16" s="225"/>
      <c r="I16" s="26" t="s">
        <v>25</v>
      </c>
      <c r="J16" s="26" t="s">
        <v>25</v>
      </c>
      <c r="K16" s="26" t="s">
        <v>25</v>
      </c>
      <c r="L16" s="26" t="s">
        <v>25</v>
      </c>
      <c r="M16" s="26">
        <v>273318</v>
      </c>
      <c r="N16" s="26">
        <v>673606</v>
      </c>
      <c r="O16" s="26">
        <v>1767544</v>
      </c>
      <c r="P16" s="26">
        <v>1762950</v>
      </c>
      <c r="Q16" s="26">
        <v>1658055</v>
      </c>
      <c r="R16" s="26">
        <v>2012119</v>
      </c>
    </row>
    <row r="17" spans="1:18" ht="12.75" customHeight="1" x14ac:dyDescent="0.3">
      <c r="A17" s="44" t="s">
        <v>72</v>
      </c>
      <c r="B17" s="12" t="s">
        <v>620</v>
      </c>
      <c r="C17" s="14" t="str">
        <f>VLOOKUP($A17,db_emp!$A$7:$N$156,2,FALSE)</f>
        <v>Bayer Pharma</v>
      </c>
      <c r="D17" s="76" t="str">
        <f>VLOOKUP($A17,db_emp!$A$7:$N$157,D$5,FALSE)</f>
        <v>Ind. Farmacêutica</v>
      </c>
      <c r="E17" s="44" t="str">
        <f t="shared" si="4"/>
        <v>BAYE</v>
      </c>
      <c r="F17" s="44" t="str">
        <f>VLOOKUP(E17,db_emp!$D$7:$E$156,2,FALSE)</f>
        <v>BAYE</v>
      </c>
      <c r="G17" s="83"/>
      <c r="H17" s="225"/>
      <c r="I17" s="26">
        <v>2882505</v>
      </c>
      <c r="J17" s="26">
        <v>3141372</v>
      </c>
      <c r="K17" s="26">
        <v>2924910</v>
      </c>
      <c r="L17" s="26">
        <v>2457675</v>
      </c>
      <c r="M17" s="26">
        <v>2788618</v>
      </c>
      <c r="N17" s="26">
        <v>3168723</v>
      </c>
      <c r="O17" s="26">
        <v>3476781</v>
      </c>
      <c r="P17" s="26">
        <v>2479924</v>
      </c>
      <c r="Q17" s="26">
        <v>2035939</v>
      </c>
      <c r="R17" s="26">
        <v>3359265</v>
      </c>
    </row>
    <row r="18" spans="1:18" ht="12.75" customHeight="1" x14ac:dyDescent="0.3">
      <c r="A18" s="44" t="s">
        <v>80</v>
      </c>
      <c r="B18" s="12" t="s">
        <v>620</v>
      </c>
      <c r="C18" s="14" t="str">
        <f>VLOOKUP($A18,db_emp!$A$7:$N$156,2,FALSE)</f>
        <v>BP - Beneficência Portuguesa de São Paulo</v>
      </c>
      <c r="D18" s="180" t="str">
        <f>VLOOKUP($A18,db_emp!$A$7:$N$157,D$5,FALSE)</f>
        <v>Redes Hospitalares</v>
      </c>
      <c r="E18" s="44" t="str">
        <f t="shared" si="4"/>
        <v>BEPO</v>
      </c>
      <c r="F18" s="44" t="str">
        <f>VLOOKUP(E18,db_emp!$D$7:$E$156,2,FALSE)</f>
        <v>BEPO</v>
      </c>
      <c r="G18" s="83"/>
      <c r="H18" s="225"/>
      <c r="I18" s="41">
        <v>860334</v>
      </c>
      <c r="J18" s="41">
        <v>814033</v>
      </c>
      <c r="K18" s="41">
        <v>473343</v>
      </c>
      <c r="L18" s="41">
        <v>828631</v>
      </c>
      <c r="M18" s="41">
        <v>944575</v>
      </c>
      <c r="N18" s="41">
        <v>939493</v>
      </c>
      <c r="O18" s="41">
        <v>897309</v>
      </c>
      <c r="P18" s="41">
        <v>906093</v>
      </c>
      <c r="Q18" s="26">
        <v>857958</v>
      </c>
      <c r="R18" s="26">
        <v>637754</v>
      </c>
    </row>
    <row r="19" spans="1:18" ht="12.75" customHeight="1" x14ac:dyDescent="0.3">
      <c r="A19" s="44" t="s">
        <v>88</v>
      </c>
      <c r="B19" s="12" t="s">
        <v>620</v>
      </c>
      <c r="C19" s="14" t="str">
        <f>VLOOKUP($A19,db_emp!$A$7:$N$156,2,FALSE)</f>
        <v>Blau</v>
      </c>
      <c r="D19" s="76" t="str">
        <f>VLOOKUP($A19,db_emp!$A$7:$N$157,D$5,FALSE)</f>
        <v>Ind. Farmacêutica</v>
      </c>
      <c r="E19" s="44" t="str">
        <f t="shared" si="4"/>
        <v>BLAU</v>
      </c>
      <c r="F19" s="44" t="str">
        <f>VLOOKUP(E19,db_emp!$D$7:$E$156,2,FALSE)</f>
        <v>BLAU</v>
      </c>
      <c r="G19" s="83"/>
      <c r="H19" s="225"/>
      <c r="I19" s="26">
        <v>78719</v>
      </c>
      <c r="J19" s="26">
        <v>79188</v>
      </c>
      <c r="K19" s="26">
        <v>97487</v>
      </c>
      <c r="L19" s="26">
        <v>138336</v>
      </c>
      <c r="M19" s="26">
        <v>223334</v>
      </c>
      <c r="N19" s="26">
        <v>265756</v>
      </c>
      <c r="O19" s="26">
        <v>221343</v>
      </c>
      <c r="P19" s="26">
        <v>1636289</v>
      </c>
      <c r="Q19" s="26">
        <v>1817934</v>
      </c>
      <c r="R19" s="26">
        <v>1995249</v>
      </c>
    </row>
    <row r="20" spans="1:18" ht="12.75" customHeight="1" x14ac:dyDescent="0.3">
      <c r="A20" s="44" t="s">
        <v>99</v>
      </c>
      <c r="B20" s="12" t="s">
        <v>620</v>
      </c>
      <c r="C20" s="14" t="str">
        <f>VLOOKUP($A20,db_emp!$A$7:$N$156,2,FALSE)</f>
        <v>Bristol-Myers Squibb</v>
      </c>
      <c r="D20" s="76" t="str">
        <f>VLOOKUP($A20,db_emp!$A$7:$N$157,D$5,FALSE)</f>
        <v>Ind. Farmacêutica</v>
      </c>
      <c r="E20" s="44" t="str">
        <f t="shared" si="4"/>
        <v>BRIS</v>
      </c>
      <c r="F20" s="44" t="str">
        <f>VLOOKUP(E20,db_emp!$D$7:$E$156,2,FALSE)</f>
        <v>BRIS</v>
      </c>
      <c r="G20" s="83"/>
      <c r="H20" s="225"/>
      <c r="I20" s="26">
        <v>-73002</v>
      </c>
      <c r="J20" s="26">
        <v>-75039</v>
      </c>
      <c r="K20" s="26">
        <v>75055</v>
      </c>
      <c r="L20" s="26">
        <v>142402</v>
      </c>
      <c r="M20" s="26">
        <v>316356</v>
      </c>
      <c r="N20" s="26">
        <v>309871</v>
      </c>
      <c r="O20" s="26">
        <v>445448</v>
      </c>
      <c r="P20" s="26" t="s">
        <v>25</v>
      </c>
      <c r="Q20" s="26">
        <v>684756</v>
      </c>
      <c r="R20" s="26">
        <v>863009</v>
      </c>
    </row>
    <row r="21" spans="1:18" ht="12.75" customHeight="1" x14ac:dyDescent="0.3">
      <c r="A21" s="44" t="s">
        <v>111</v>
      </c>
      <c r="B21" s="12" t="s">
        <v>620</v>
      </c>
      <c r="C21" s="14" t="str">
        <f>VLOOKUP($A21,db_emp!$A$7:$N$156,2,FALSE)</f>
        <v>Bradesco Saúde</v>
      </c>
      <c r="D21" s="84" t="str">
        <f>VLOOKUP($A21,db_emp!$A$7:$N$157,D$5,FALSE)</f>
        <v>Planos e Seguros</v>
      </c>
      <c r="E21" s="44" t="str">
        <f t="shared" si="4"/>
        <v>BRSA</v>
      </c>
      <c r="F21" s="44" t="str">
        <f>VLOOKUP(E21,db_emp!$D$7:$E$156,2,FALSE)</f>
        <v>BRSA</v>
      </c>
      <c r="G21" s="83"/>
      <c r="H21" s="225"/>
      <c r="I21" s="26">
        <v>3605433</v>
      </c>
      <c r="J21" s="26">
        <v>4623582</v>
      </c>
      <c r="K21" s="26">
        <v>5840566</v>
      </c>
      <c r="L21" s="26">
        <v>6415951</v>
      </c>
      <c r="M21" s="26">
        <v>7855211</v>
      </c>
      <c r="N21" s="26">
        <v>8260854</v>
      </c>
      <c r="O21" s="26">
        <v>8886633</v>
      </c>
      <c r="P21" s="26">
        <v>8834597</v>
      </c>
      <c r="Q21" s="26">
        <v>8869596</v>
      </c>
      <c r="R21" s="26">
        <v>10259324</v>
      </c>
    </row>
    <row r="22" spans="1:18" ht="12.75" customHeight="1" x14ac:dyDescent="0.3">
      <c r="A22" s="3" t="s">
        <v>96</v>
      </c>
      <c r="B22" s="12" t="s">
        <v>620</v>
      </c>
      <c r="C22" s="14" t="str">
        <f>VLOOKUP($A22,db_emp!$A$7:$N$156,2,FALSE)</f>
        <v>Fundação Butantan</v>
      </c>
      <c r="D22" s="226" t="str">
        <f>VLOOKUP($A22,db_emp!$A$7:$N$157,D$5,FALSE)</f>
        <v>Ind. Farmacêutica</v>
      </c>
      <c r="E22" s="44" t="str">
        <f t="shared" si="4"/>
        <v>BUTA</v>
      </c>
      <c r="F22" s="3" t="s">
        <v>96</v>
      </c>
      <c r="G22" s="83"/>
      <c r="H22" s="225"/>
      <c r="I22" s="26">
        <v>470102</v>
      </c>
      <c r="J22" s="26">
        <v>336535</v>
      </c>
      <c r="K22" s="26">
        <v>782957</v>
      </c>
      <c r="L22" s="26">
        <v>1454916</v>
      </c>
      <c r="M22" s="26">
        <v>2057040</v>
      </c>
      <c r="N22" s="26">
        <v>2840067</v>
      </c>
      <c r="O22" s="26">
        <v>3143052</v>
      </c>
      <c r="P22" s="26">
        <v>5721706</v>
      </c>
      <c r="Q22" s="26">
        <v>5428014</v>
      </c>
      <c r="R22" s="26">
        <v>6036228</v>
      </c>
    </row>
    <row r="23" spans="1:18" ht="12.75" customHeight="1" x14ac:dyDescent="0.3">
      <c r="A23" s="44" t="s">
        <v>119</v>
      </c>
      <c r="B23" s="12" t="s">
        <v>620</v>
      </c>
      <c r="C23" s="14" t="str">
        <f>VLOOKUP($A23,db_emp!$A$7:$N$156,2,FALSE)</f>
        <v>Care Plus</v>
      </c>
      <c r="D23" s="84" t="str">
        <f>VLOOKUP($A23,db_emp!$A$7:$N$157,D$5,FALSE)</f>
        <v>Planos e Seguros</v>
      </c>
      <c r="E23" s="44" t="str">
        <f t="shared" si="4"/>
        <v>CARE</v>
      </c>
      <c r="F23" s="44" t="str">
        <f>VLOOKUP(E23,db_emp!$D$7:$E$156,2,FALSE)</f>
        <v>CARE</v>
      </c>
      <c r="G23" s="83"/>
      <c r="H23" s="225"/>
      <c r="I23" s="26">
        <v>37894</v>
      </c>
      <c r="J23" s="26">
        <v>55085</v>
      </c>
      <c r="K23" s="26">
        <v>81180</v>
      </c>
      <c r="L23" s="26">
        <v>136440</v>
      </c>
      <c r="M23" s="26">
        <v>530388</v>
      </c>
      <c r="N23" s="26">
        <v>610087</v>
      </c>
      <c r="O23" s="26">
        <v>686722</v>
      </c>
      <c r="P23" s="26">
        <v>673154</v>
      </c>
      <c r="Q23" s="26">
        <v>740451</v>
      </c>
      <c r="R23" s="26" t="s">
        <v>812</v>
      </c>
    </row>
    <row r="24" spans="1:18" ht="12.75" customHeight="1" x14ac:dyDescent="0.3">
      <c r="A24" s="44" t="s">
        <v>123</v>
      </c>
      <c r="B24" s="12" t="s">
        <v>620</v>
      </c>
      <c r="C24" s="14" t="str">
        <f>VLOOKUP($A24,db_emp!$A$7:$N$156,2,FALSE)</f>
        <v>CASSI</v>
      </c>
      <c r="D24" s="84" t="str">
        <f>VLOOKUP($A24,db_emp!$A$7:$N$157,D$5,FALSE)</f>
        <v>Planos e Seguros</v>
      </c>
      <c r="E24" s="44" t="str">
        <f t="shared" si="4"/>
        <v>CASS</v>
      </c>
      <c r="F24" s="44" t="str">
        <f>VLOOKUP(E24,db_emp!$D$7:$E$156,2,FALSE)</f>
        <v>CASS</v>
      </c>
      <c r="G24" s="83"/>
      <c r="H24" s="225"/>
      <c r="I24" s="26">
        <v>879938</v>
      </c>
      <c r="J24" s="26">
        <v>640646</v>
      </c>
      <c r="K24" s="26">
        <v>490413</v>
      </c>
      <c r="L24" s="26">
        <v>278572</v>
      </c>
      <c r="M24" s="26">
        <v>-99221</v>
      </c>
      <c r="N24" s="26">
        <v>844852</v>
      </c>
      <c r="O24" s="26">
        <v>1977516</v>
      </c>
      <c r="P24" s="26">
        <v>2321987</v>
      </c>
      <c r="Q24" s="26">
        <v>2032309</v>
      </c>
      <c r="R24" s="26">
        <v>2059555</v>
      </c>
    </row>
    <row r="25" spans="1:18" ht="12.75" customHeight="1" x14ac:dyDescent="0.3">
      <c r="A25" s="44" t="s">
        <v>127</v>
      </c>
      <c r="B25" s="12" t="s">
        <v>620</v>
      </c>
      <c r="C25" s="14" t="str">
        <f>VLOOKUP($A25,db_emp!$A$7:$N$156,2,FALSE)</f>
        <v>CEJAM</v>
      </c>
      <c r="D25" s="85" t="str">
        <f>VLOOKUP($A25,db_emp!$A$7:$N$157,D$5,FALSE)</f>
        <v>Gestão como OS</v>
      </c>
      <c r="E25" s="44" t="str">
        <f t="shared" si="4"/>
        <v>CEJA</v>
      </c>
      <c r="F25" s="44" t="str">
        <f>VLOOKUP(E25,db_emp!$D$7:$E$156,2,FALSE)</f>
        <v>CEJA</v>
      </c>
      <c r="G25" s="83"/>
      <c r="H25" s="225"/>
      <c r="I25" s="26">
        <v>-4346</v>
      </c>
      <c r="J25" s="26">
        <v>-14456</v>
      </c>
      <c r="K25" s="26">
        <v>3906</v>
      </c>
      <c r="L25" s="26">
        <v>7965</v>
      </c>
      <c r="M25" s="26">
        <v>33346</v>
      </c>
      <c r="N25" s="26">
        <v>26928</v>
      </c>
      <c r="O25" s="26">
        <v>95411</v>
      </c>
      <c r="P25" s="26">
        <v>76614</v>
      </c>
      <c r="Q25" s="26">
        <v>97312</v>
      </c>
      <c r="R25" s="26">
        <v>97312</v>
      </c>
    </row>
    <row r="26" spans="1:18" ht="12.75" customHeight="1" x14ac:dyDescent="0.3">
      <c r="A26" s="44" t="s">
        <v>132</v>
      </c>
      <c r="B26" s="12" t="s">
        <v>620</v>
      </c>
      <c r="C26" s="14" t="str">
        <f>VLOOKUP($A26,db_emp!$A$7:$N$156,2,FALSE)</f>
        <v>Grupo Cimed</v>
      </c>
      <c r="D26" s="76" t="str">
        <f>VLOOKUP($A26,db_emp!$A$7:$N$157,D$5,FALSE)</f>
        <v>Ind. Farmacêutica</v>
      </c>
      <c r="E26" s="44" t="str">
        <f t="shared" si="4"/>
        <v>CIME</v>
      </c>
      <c r="F26" s="44" t="str">
        <f>VLOOKUP(E26,db_emp!$D$7:$E$156,2,FALSE)</f>
        <v>CIME</v>
      </c>
      <c r="G26" s="83"/>
      <c r="H26" s="225"/>
      <c r="I26" s="26" t="s">
        <v>25</v>
      </c>
      <c r="J26" s="26" t="s">
        <v>25</v>
      </c>
      <c r="K26" s="26" t="s">
        <v>25</v>
      </c>
      <c r="L26" s="26">
        <v>150020</v>
      </c>
      <c r="M26" s="41">
        <v>53710</v>
      </c>
      <c r="N26" s="41">
        <v>189513</v>
      </c>
      <c r="O26" s="41">
        <v>82787</v>
      </c>
      <c r="P26" s="41">
        <v>465055</v>
      </c>
      <c r="Q26" s="26">
        <v>536345</v>
      </c>
      <c r="R26" s="26">
        <v>788285</v>
      </c>
    </row>
    <row r="27" spans="1:18" ht="12.75" customHeight="1" x14ac:dyDescent="0.3">
      <c r="A27" s="44" t="s">
        <v>136</v>
      </c>
      <c r="B27" s="12" t="s">
        <v>620</v>
      </c>
      <c r="C27" s="14" t="str">
        <f>VLOOKUP($A27,db_emp!$A$7:$N$156,2,FALSE)</f>
        <v>Clamed</v>
      </c>
      <c r="D27" s="196" t="str">
        <f>VLOOKUP($A27,db_emp!$A$7:$N$157,D$5,FALSE)</f>
        <v>Farmácias e Drogarias</v>
      </c>
      <c r="E27" s="44" t="str">
        <f t="shared" si="4"/>
        <v>CLAM</v>
      </c>
      <c r="F27" s="44" t="str">
        <f>VLOOKUP(E27,db_emp!$D$7:$E$156,2,FALSE)</f>
        <v>CLAM</v>
      </c>
      <c r="G27" s="83"/>
      <c r="H27" s="225"/>
      <c r="I27" s="26">
        <v>84333</v>
      </c>
      <c r="J27" s="26">
        <v>113829</v>
      </c>
      <c r="K27" s="26">
        <v>144624</v>
      </c>
      <c r="L27" s="26">
        <v>170850</v>
      </c>
      <c r="M27" s="26">
        <v>203572</v>
      </c>
      <c r="N27" s="26">
        <v>226515</v>
      </c>
      <c r="O27" s="26">
        <v>258387</v>
      </c>
      <c r="P27" s="26">
        <v>303188</v>
      </c>
      <c r="Q27" s="26">
        <v>349315</v>
      </c>
      <c r="R27" s="80" t="s">
        <v>25</v>
      </c>
    </row>
    <row r="28" spans="1:18" ht="12.75" customHeight="1" x14ac:dyDescent="0.3">
      <c r="A28" s="44" t="s">
        <v>144</v>
      </c>
      <c r="B28" s="12" t="s">
        <v>620</v>
      </c>
      <c r="C28" s="14" t="str">
        <f>VLOOKUP($A28,db_emp!$A$7:$N$156,2,FALSE)</f>
        <v>DASA</v>
      </c>
      <c r="D28" s="182" t="str">
        <f>VLOOKUP($A28,db_emp!$A$7:$N$157,D$5,FALSE)</f>
        <v>Diagnóstico e Terapia</v>
      </c>
      <c r="E28" s="44" t="str">
        <f t="shared" si="4"/>
        <v>DASA</v>
      </c>
      <c r="F28" s="44" t="str">
        <f>VLOOKUP(E28,db_emp!$D$7:$E$156,2,FALSE)</f>
        <v>DASA</v>
      </c>
      <c r="G28" s="83"/>
      <c r="H28" s="225"/>
      <c r="I28" s="26">
        <v>2771272</v>
      </c>
      <c r="J28" s="41">
        <v>2789950</v>
      </c>
      <c r="K28" s="41">
        <v>2861044</v>
      </c>
      <c r="L28" s="41">
        <v>3319948</v>
      </c>
      <c r="M28" s="41">
        <v>3321417</v>
      </c>
      <c r="N28" s="41">
        <v>3263382</v>
      </c>
      <c r="O28" s="26">
        <v>3536231</v>
      </c>
      <c r="P28" s="41">
        <v>7542288</v>
      </c>
      <c r="Q28" s="41">
        <v>7078622</v>
      </c>
      <c r="R28" s="31">
        <v>7330427</v>
      </c>
    </row>
    <row r="29" spans="1:18" ht="12.75" customHeight="1" x14ac:dyDescent="0.3">
      <c r="A29" s="44" t="s">
        <v>150</v>
      </c>
      <c r="B29" s="12" t="s">
        <v>620</v>
      </c>
      <c r="C29" s="14" t="str">
        <f>VLOOKUP($A29,db_emp!$A$7:$N$156,2,FALSE)</f>
        <v>DIMED/Grupo Panvel</v>
      </c>
      <c r="D29" s="196" t="str">
        <f>VLOOKUP($A29,db_emp!$A$7:$N$157,D$5,FALSE)</f>
        <v>Farmácias e Drogarias</v>
      </c>
      <c r="E29" s="44" t="str">
        <f t="shared" si="4"/>
        <v>DIME</v>
      </c>
      <c r="F29" s="44" t="str">
        <f>VLOOKUP(E29,db_emp!$D$7:$E$156,2,FALSE)</f>
        <v>DIME</v>
      </c>
      <c r="G29" s="83"/>
      <c r="H29" s="225"/>
      <c r="I29" s="26">
        <v>311302</v>
      </c>
      <c r="J29" s="26">
        <v>344142</v>
      </c>
      <c r="K29" s="26">
        <v>381650</v>
      </c>
      <c r="L29" s="26">
        <v>426747</v>
      </c>
      <c r="M29" s="26">
        <v>463912</v>
      </c>
      <c r="N29" s="26">
        <v>524176</v>
      </c>
      <c r="O29" s="26">
        <v>1010640</v>
      </c>
      <c r="P29" s="26">
        <v>1046195</v>
      </c>
      <c r="Q29" s="26">
        <v>1108162</v>
      </c>
      <c r="R29" s="26">
        <v>1173416</v>
      </c>
    </row>
    <row r="30" spans="1:18" ht="12.75" customHeight="1" x14ac:dyDescent="0.3">
      <c r="A30" s="44" t="s">
        <v>305</v>
      </c>
      <c r="B30" s="12" t="s">
        <v>620</v>
      </c>
      <c r="C30" s="14" t="str">
        <f>VLOOKUP($A30,db_emp!$A$7:$N$156,2,FALSE)</f>
        <v>d1000</v>
      </c>
      <c r="D30" s="196" t="str">
        <f>VLOOKUP($A30,db_emp!$A$7:$N$157,D$5,FALSE)</f>
        <v>Farmácias e Drogarias</v>
      </c>
      <c r="E30" s="44" t="str">
        <f t="shared" si="4"/>
        <v>DMIL</v>
      </c>
      <c r="F30" s="44" t="str">
        <f>VLOOKUP(E30,db_emp!$D$7:$E$156,2,FALSE)</f>
        <v>PROF</v>
      </c>
      <c r="G30" s="83"/>
      <c r="H30" s="225"/>
      <c r="I30" s="26" t="s">
        <v>25</v>
      </c>
      <c r="J30" s="26" t="s">
        <v>25</v>
      </c>
      <c r="K30" s="26">
        <v>247626</v>
      </c>
      <c r="L30" s="26">
        <v>257269</v>
      </c>
      <c r="M30" s="26">
        <v>491570</v>
      </c>
      <c r="N30" s="26">
        <v>466049</v>
      </c>
      <c r="O30" s="26">
        <v>836159</v>
      </c>
      <c r="P30" s="26">
        <v>838138</v>
      </c>
      <c r="Q30" s="26">
        <v>849493</v>
      </c>
      <c r="R30" s="26">
        <v>870855</v>
      </c>
    </row>
    <row r="31" spans="1:18" ht="12.75" customHeight="1" x14ac:dyDescent="0.3">
      <c r="A31" s="44" t="s">
        <v>154</v>
      </c>
      <c r="B31" s="12" t="s">
        <v>620</v>
      </c>
      <c r="C31" s="14" t="str">
        <f>VLOOKUP($A31,db_emp!$A$7:$N$156,2,FALSE)</f>
        <v>Grupo DPSP</v>
      </c>
      <c r="D31" s="196" t="str">
        <f>VLOOKUP($A31,db_emp!$A$7:$N$157,D$5,FALSE)</f>
        <v>Farmácias e Drogarias</v>
      </c>
      <c r="E31" s="44" t="str">
        <f t="shared" si="4"/>
        <v>DPSP</v>
      </c>
      <c r="F31" s="44" t="str">
        <f>VLOOKUP(E31,db_emp!$D$7:$E$156,2,FALSE)</f>
        <v>DPSP</v>
      </c>
      <c r="G31" s="83"/>
      <c r="H31" s="225"/>
      <c r="I31" s="41">
        <v>1158749</v>
      </c>
      <c r="J31" s="26">
        <v>1158479</v>
      </c>
      <c r="K31" s="26">
        <v>1138411</v>
      </c>
      <c r="L31" s="26">
        <v>1448054</v>
      </c>
      <c r="M31" s="26">
        <v>1613201</v>
      </c>
      <c r="N31" s="26">
        <v>1765271</v>
      </c>
      <c r="O31" s="26">
        <v>1763081</v>
      </c>
      <c r="P31" s="26">
        <v>1893829</v>
      </c>
      <c r="Q31" s="26">
        <v>2164084</v>
      </c>
      <c r="R31" s="26">
        <v>2121470</v>
      </c>
    </row>
    <row r="32" spans="1:18" ht="12.75" customHeight="1" x14ac:dyDescent="0.3">
      <c r="A32" s="44" t="s">
        <v>103</v>
      </c>
      <c r="B32" s="12" t="s">
        <v>620</v>
      </c>
      <c r="C32" s="14" t="str">
        <f>VLOOKUP($A32,db_emp!$A$7:$N$156,2,FALSE)</f>
        <v>EBSERH</v>
      </c>
      <c r="D32" s="180" t="str">
        <f>VLOOKUP($A32,db_emp!$A$7:$N$157,D$5,FALSE)</f>
        <v>Redes Hospitalares</v>
      </c>
      <c r="E32" s="44" t="str">
        <f t="shared" si="4"/>
        <v>EBSE</v>
      </c>
      <c r="F32" s="44" t="str">
        <f>VLOOKUP(E32,db_emp!$D$7:$E$156,2,FALSE)</f>
        <v>EBSE</v>
      </c>
      <c r="G32" s="83"/>
      <c r="H32" s="225"/>
      <c r="I32" s="26">
        <v>1676</v>
      </c>
      <c r="J32" s="26">
        <v>-6231</v>
      </c>
      <c r="K32" s="26">
        <v>-70748</v>
      </c>
      <c r="L32" s="26">
        <v>-59186</v>
      </c>
      <c r="M32" s="26">
        <v>-240040</v>
      </c>
      <c r="N32" s="26">
        <v>-288422</v>
      </c>
      <c r="O32" s="41">
        <v>54498</v>
      </c>
      <c r="P32" s="26">
        <v>-51243</v>
      </c>
      <c r="Q32" s="26">
        <v>-277086</v>
      </c>
      <c r="R32" s="26">
        <v>65372</v>
      </c>
    </row>
    <row r="33" spans="1:18" ht="12.75" customHeight="1" x14ac:dyDescent="0.3">
      <c r="A33" s="44" t="s">
        <v>162</v>
      </c>
      <c r="B33" s="12" t="s">
        <v>620</v>
      </c>
      <c r="C33" s="14" t="str">
        <f>VLOOKUP($A33,db_emp!$A$7:$N$156,2,FALSE)</f>
        <v>Hospital Albert Einstein</v>
      </c>
      <c r="D33" s="180" t="str">
        <f>VLOOKUP($A33,db_emp!$A$7:$N$157,D$5,FALSE)</f>
        <v>Redes Hospitalares</v>
      </c>
      <c r="E33" s="44" t="str">
        <f t="shared" si="4"/>
        <v>EINS</v>
      </c>
      <c r="F33" s="44" t="str">
        <f>VLOOKUP(E33,db_emp!$D$7:$E$156,2,FALSE)</f>
        <v>EINS</v>
      </c>
      <c r="G33" s="83"/>
      <c r="H33" s="225"/>
      <c r="I33" s="26">
        <v>1973471</v>
      </c>
      <c r="J33" s="26">
        <v>2198032</v>
      </c>
      <c r="K33" s="26" t="s">
        <v>25</v>
      </c>
      <c r="L33" s="26">
        <v>2712316</v>
      </c>
      <c r="M33" s="26">
        <v>2952470</v>
      </c>
      <c r="N33" s="26">
        <v>3441271</v>
      </c>
      <c r="O33" s="26">
        <v>3629169</v>
      </c>
      <c r="P33" s="26">
        <v>4147698</v>
      </c>
      <c r="Q33" s="26">
        <v>4462941</v>
      </c>
      <c r="R33" s="26">
        <v>4812374</v>
      </c>
    </row>
    <row r="34" spans="1:18" ht="12.75" customHeight="1" x14ac:dyDescent="0.3">
      <c r="A34" s="44" t="s">
        <v>166</v>
      </c>
      <c r="B34" s="12" t="s">
        <v>620</v>
      </c>
      <c r="C34" s="14" t="str">
        <f>VLOOKUP($A34,db_emp!$A$7:$N$156,2,FALSE)</f>
        <v>Elfa Medicamentos</v>
      </c>
      <c r="D34" s="86" t="str">
        <f>VLOOKUP($A34,db_emp!$A$7:$N$157,D$5,FALSE)</f>
        <v>Distribuição</v>
      </c>
      <c r="E34" s="44" t="str">
        <f t="shared" si="4"/>
        <v>ELFA</v>
      </c>
      <c r="F34" s="44" t="str">
        <f>VLOOKUP(E34,db_emp!$D$7:$E$156,2,FALSE)</f>
        <v>ELFA</v>
      </c>
      <c r="G34" s="83"/>
      <c r="H34" s="225"/>
      <c r="I34" s="26" t="s">
        <v>25</v>
      </c>
      <c r="J34" s="26" t="s">
        <v>25</v>
      </c>
      <c r="K34" s="26">
        <v>131031</v>
      </c>
      <c r="L34" s="26">
        <v>350928</v>
      </c>
      <c r="M34" s="26">
        <v>420428</v>
      </c>
      <c r="N34" s="26">
        <v>462211</v>
      </c>
      <c r="O34" s="26">
        <v>1637570</v>
      </c>
      <c r="P34" s="26">
        <v>2034293</v>
      </c>
      <c r="Q34" s="41">
        <v>2155399</v>
      </c>
      <c r="R34" s="31">
        <v>3001537</v>
      </c>
    </row>
    <row r="35" spans="1:18" ht="12.75" customHeight="1" x14ac:dyDescent="0.3">
      <c r="A35" s="44" t="s">
        <v>170</v>
      </c>
      <c r="B35" s="12" t="s">
        <v>620</v>
      </c>
      <c r="C35" s="14" t="str">
        <f>VLOOKUP($A35,db_emp!$A$7:$N$156,2,FALSE)</f>
        <v>EMS</v>
      </c>
      <c r="D35" s="76" t="str">
        <f>VLOOKUP($A35,db_emp!$A$7:$N$157,D$5,FALSE)</f>
        <v>Ind. Farmacêutica</v>
      </c>
      <c r="E35" s="44" t="str">
        <f t="shared" si="4"/>
        <v>EMSA</v>
      </c>
      <c r="F35" s="44" t="str">
        <f>VLOOKUP(E35,db_emp!$D$7:$E$156,2,FALSE)</f>
        <v>EMSA</v>
      </c>
      <c r="G35" s="83"/>
      <c r="H35" s="225"/>
      <c r="I35" s="26" t="s">
        <v>25</v>
      </c>
      <c r="J35" s="26" t="s">
        <v>25</v>
      </c>
      <c r="K35" s="26" t="s">
        <v>25</v>
      </c>
      <c r="L35" s="26">
        <v>863011</v>
      </c>
      <c r="M35" s="26">
        <v>852074</v>
      </c>
      <c r="N35" s="26">
        <v>1159167</v>
      </c>
      <c r="O35" s="26">
        <v>1089954</v>
      </c>
      <c r="P35" s="26">
        <v>909367</v>
      </c>
      <c r="Q35" s="26">
        <v>1141574</v>
      </c>
      <c r="R35" s="78">
        <v>1055569</v>
      </c>
    </row>
    <row r="36" spans="1:18" ht="12.75" customHeight="1" x14ac:dyDescent="0.3">
      <c r="A36" s="3" t="s">
        <v>174</v>
      </c>
      <c r="B36" s="12" t="s">
        <v>620</v>
      </c>
      <c r="C36" s="14" t="str">
        <f>VLOOKUP($A36,db_emp!$A$7:$N$156,2,FALSE)</f>
        <v>Eurofarma</v>
      </c>
      <c r="D36" s="76" t="str">
        <f>VLOOKUP($A36,db_emp!$A$7:$N$157,D$5,FALSE)</f>
        <v>Ind. Farmacêutica</v>
      </c>
      <c r="E36" s="44" t="str">
        <f t="shared" si="4"/>
        <v>EURO</v>
      </c>
      <c r="F36" s="44" t="str">
        <f>VLOOKUP(E36,db_emp!$D$7:$E$156,2,FALSE)</f>
        <v>EURO</v>
      </c>
      <c r="G36" s="83"/>
      <c r="H36" s="225"/>
      <c r="I36" s="26">
        <v>1016137</v>
      </c>
      <c r="J36" s="26">
        <v>1209128</v>
      </c>
      <c r="K36" s="26" t="s">
        <v>25</v>
      </c>
      <c r="L36" s="26">
        <v>1855626</v>
      </c>
      <c r="M36" s="26">
        <v>2188051</v>
      </c>
      <c r="N36" s="26">
        <v>2476430</v>
      </c>
      <c r="O36" s="26">
        <v>2765208</v>
      </c>
      <c r="P36" s="26">
        <v>3385494</v>
      </c>
      <c r="Q36" s="227">
        <v>3927523</v>
      </c>
      <c r="R36" s="26">
        <v>4106699</v>
      </c>
    </row>
    <row r="37" spans="1:18" ht="12.75" customHeight="1" x14ac:dyDescent="0.3">
      <c r="A37" s="44" t="s">
        <v>178</v>
      </c>
      <c r="B37" s="12" t="s">
        <v>620</v>
      </c>
      <c r="C37" s="14" t="str">
        <f>VLOOKUP($A37,db_emp!$A$7:$N$156,2,FALSE)</f>
        <v>Fundação do ABC</v>
      </c>
      <c r="D37" s="85" t="str">
        <f>VLOOKUP($A37,db_emp!$A$7:$N$157,D$5,FALSE)</f>
        <v>Gestão como OS</v>
      </c>
      <c r="E37" s="44" t="str">
        <f t="shared" si="4"/>
        <v>FABC</v>
      </c>
      <c r="F37" s="44" t="str">
        <f>VLOOKUP(E37,db_emp!$D$7:$E$156,2,FALSE)</f>
        <v>FABC</v>
      </c>
      <c r="G37" s="83"/>
      <c r="H37" s="225"/>
      <c r="I37" s="26">
        <v>120805</v>
      </c>
      <c r="J37" s="26">
        <v>29438</v>
      </c>
      <c r="K37" s="26">
        <v>-11376</v>
      </c>
      <c r="L37" s="26">
        <v>-95417</v>
      </c>
      <c r="M37" s="26">
        <v>-103345</v>
      </c>
      <c r="N37" s="26">
        <v>-285262</v>
      </c>
      <c r="O37" s="26">
        <v>-457181</v>
      </c>
      <c r="P37" s="26">
        <v>-439833</v>
      </c>
      <c r="Q37" s="26">
        <v>417325</v>
      </c>
      <c r="R37" s="26">
        <v>583188</v>
      </c>
    </row>
    <row r="38" spans="1:18" ht="12.75" customHeight="1" x14ac:dyDescent="0.3">
      <c r="A38" s="3" t="s">
        <v>185</v>
      </c>
      <c r="B38" s="12" t="s">
        <v>620</v>
      </c>
      <c r="C38" s="14" t="str">
        <f>VLOOKUP($A38,db_emp!$A$7:$N$156,2,FALSE)</f>
        <v>FFM USP</v>
      </c>
      <c r="D38" s="180" t="str">
        <f>VLOOKUP($A38,db_emp!$A$7:$N$157,D$5,FALSE)</f>
        <v>Redes Hospitalares</v>
      </c>
      <c r="E38" s="44" t="str">
        <f t="shared" si="4"/>
        <v>FFME</v>
      </c>
      <c r="F38" s="3" t="s">
        <v>185</v>
      </c>
      <c r="G38" s="83"/>
      <c r="H38" s="225"/>
      <c r="I38" s="198">
        <v>157157</v>
      </c>
      <c r="J38" s="198">
        <v>186560</v>
      </c>
      <c r="K38" s="198">
        <v>205674</v>
      </c>
      <c r="L38" s="198">
        <v>226565</v>
      </c>
      <c r="M38" s="198">
        <v>240797</v>
      </c>
      <c r="N38" s="198">
        <v>254692</v>
      </c>
      <c r="O38" s="198">
        <v>261339</v>
      </c>
      <c r="P38" s="198">
        <v>274366</v>
      </c>
      <c r="Q38" s="198">
        <v>305061</v>
      </c>
      <c r="R38" s="198">
        <v>339392</v>
      </c>
    </row>
    <row r="39" spans="1:18" ht="12.75" customHeight="1" x14ac:dyDescent="0.3">
      <c r="A39" s="44" t="s">
        <v>189</v>
      </c>
      <c r="B39" s="12" t="s">
        <v>620</v>
      </c>
      <c r="C39" s="14" t="str">
        <f>VLOOKUP($A39,db_emp!$A$7:$N$156,2,FALSE)</f>
        <v>Fleury</v>
      </c>
      <c r="D39" s="182" t="str">
        <f>VLOOKUP($A39,db_emp!$A$7:$N$157,D$5,FALSE)</f>
        <v>Diagnóstico e Terapia</v>
      </c>
      <c r="E39" s="44" t="str">
        <f t="shared" ref="E39:E71" si="5">A39</f>
        <v>FLEU</v>
      </c>
      <c r="F39" s="44" t="str">
        <f>VLOOKUP(E39,db_emp!$D$7:$E$156,2,FALSE)</f>
        <v>FLEU</v>
      </c>
      <c r="G39" s="83"/>
      <c r="H39" s="225"/>
      <c r="I39" s="26">
        <v>1572964</v>
      </c>
      <c r="J39" s="26">
        <v>1655439</v>
      </c>
      <c r="K39" s="26">
        <v>1535725</v>
      </c>
      <c r="L39" s="26">
        <v>1706528</v>
      </c>
      <c r="M39" s="26">
        <v>1749961</v>
      </c>
      <c r="N39" s="26">
        <v>1758976</v>
      </c>
      <c r="O39" s="26">
        <v>1750850</v>
      </c>
      <c r="P39" s="26">
        <v>1854483</v>
      </c>
      <c r="Q39" s="26">
        <v>2701085</v>
      </c>
      <c r="R39" s="31">
        <v>5111070</v>
      </c>
    </row>
    <row r="40" spans="1:18" ht="12.75" customHeight="1" x14ac:dyDescent="0.3">
      <c r="A40" s="44" t="s">
        <v>201</v>
      </c>
      <c r="B40" s="12" t="s">
        <v>620</v>
      </c>
      <c r="C40" s="14" t="str">
        <f>VLOOKUP($A40,db_emp!$A$7:$N$156,2,FALSE)</f>
        <v>GEAP</v>
      </c>
      <c r="D40" s="84" t="str">
        <f>VLOOKUP($A40,db_emp!$A$7:$N$157,D$5,FALSE)</f>
        <v>Planos e Seguros</v>
      </c>
      <c r="E40" s="44" t="str">
        <f t="shared" si="5"/>
        <v>GEAP</v>
      </c>
      <c r="F40" s="44" t="str">
        <f>VLOOKUP(E40,db_emp!$D$7:$E$156,2,FALSE)</f>
        <v>GEAP</v>
      </c>
      <c r="G40" s="83"/>
      <c r="H40" s="225"/>
      <c r="I40" s="26">
        <v>7504</v>
      </c>
      <c r="J40" s="26">
        <v>194948</v>
      </c>
      <c r="K40" s="26">
        <v>41120</v>
      </c>
      <c r="L40" s="26">
        <v>201916</v>
      </c>
      <c r="M40" s="26">
        <v>497848</v>
      </c>
      <c r="N40" s="26">
        <v>629444</v>
      </c>
      <c r="O40" s="26">
        <v>1194924</v>
      </c>
      <c r="P40" s="26">
        <v>1831704</v>
      </c>
      <c r="Q40" s="26">
        <v>1976295</v>
      </c>
      <c r="R40" s="26">
        <v>2255318</v>
      </c>
    </row>
    <row r="41" spans="1:18" ht="12.75" customHeight="1" x14ac:dyDescent="0.3">
      <c r="A41" s="44" t="s">
        <v>107</v>
      </c>
      <c r="B41" s="12" t="s">
        <v>620</v>
      </c>
      <c r="C41" s="14" t="str">
        <f>VLOOKUP($A41,db_emp!$A$7:$N$156,2,FALSE)</f>
        <v>GHC (Grupo Hospitalar Conceição)</v>
      </c>
      <c r="D41" s="180" t="str">
        <f>VLOOKUP($A41,db_emp!$A$7:$N$157,D$5,FALSE)</f>
        <v>Redes Hospitalares</v>
      </c>
      <c r="E41" s="44" t="str">
        <f t="shared" si="5"/>
        <v>GHCO</v>
      </c>
      <c r="F41" s="44" t="str">
        <f>VLOOKUP(E41,db_emp!$D$7:$E$156,2,FALSE)</f>
        <v>GHCO</v>
      </c>
      <c r="G41" s="83"/>
      <c r="H41" s="225"/>
      <c r="I41" s="26">
        <v>-2679086</v>
      </c>
      <c r="J41" s="26">
        <v>-2966210</v>
      </c>
      <c r="K41" s="26">
        <v>-2663083</v>
      </c>
      <c r="L41" s="26">
        <v>-3090842</v>
      </c>
      <c r="M41" s="26">
        <v>-533922</v>
      </c>
      <c r="N41" s="26">
        <v>-533908</v>
      </c>
      <c r="O41" s="26">
        <v>-431031</v>
      </c>
      <c r="P41" s="26">
        <v>-416207</v>
      </c>
      <c r="Q41" s="26">
        <v>-499640</v>
      </c>
      <c r="R41" s="26">
        <v>-527613</v>
      </c>
    </row>
    <row r="42" spans="1:18" ht="12.75" customHeight="1" x14ac:dyDescent="0.3">
      <c r="A42" s="44" t="s">
        <v>220</v>
      </c>
      <c r="B42" s="12" t="s">
        <v>620</v>
      </c>
      <c r="C42" s="14" t="str">
        <f>VLOOKUP($A42,db_emp!$A$7:$N$156,2,FALSE)</f>
        <v>Notre Dame Participações S.A.</v>
      </c>
      <c r="D42" s="84" t="str">
        <f>VLOOKUP($A42,db_emp!$A$7:$N$157,D$5,FALSE)</f>
        <v>Planos e Seguros</v>
      </c>
      <c r="E42" s="44" t="str">
        <f t="shared" si="5"/>
        <v>GNDP</v>
      </c>
      <c r="F42" s="44" t="str">
        <f>VLOOKUP(E42,db_emp!$D$7:$E$156,2,FALSE)</f>
        <v>HAPV</v>
      </c>
      <c r="G42" s="83"/>
      <c r="H42" s="225"/>
      <c r="I42" s="26">
        <v>910660</v>
      </c>
      <c r="J42" s="26">
        <v>986187</v>
      </c>
      <c r="K42" s="26">
        <v>1101835</v>
      </c>
      <c r="L42" s="26">
        <v>1351157</v>
      </c>
      <c r="M42" s="26">
        <v>2340065</v>
      </c>
      <c r="N42" s="26">
        <v>6370396</v>
      </c>
      <c r="O42" s="26">
        <v>7114263</v>
      </c>
      <c r="P42" s="26">
        <v>7143869</v>
      </c>
      <c r="Q42" s="26" t="s">
        <v>25</v>
      </c>
      <c r="R42" s="26" t="s">
        <v>25</v>
      </c>
    </row>
    <row r="43" spans="1:18" ht="12.75" customHeight="1" x14ac:dyDescent="0.3">
      <c r="A43" s="44" t="s">
        <v>204</v>
      </c>
      <c r="B43" s="12" t="s">
        <v>620</v>
      </c>
      <c r="C43" s="14" t="str">
        <f>VLOOKUP($A43,db_emp!$A$7:$N$156,2,FALSE)</f>
        <v>Golden Cross/Vision Med</v>
      </c>
      <c r="D43" s="84" t="str">
        <f>VLOOKUP($A43,db_emp!$A$7:$N$157,D$5,FALSE)</f>
        <v>Planos e Seguros</v>
      </c>
      <c r="E43" s="44" t="str">
        <f t="shared" si="5"/>
        <v>GOLD</v>
      </c>
      <c r="F43" s="44" t="str">
        <f>VLOOKUP(E43,db_emp!$D$7:$E$156,2,FALSE)</f>
        <v>GOLD</v>
      </c>
      <c r="G43" s="83"/>
      <c r="H43" s="225"/>
      <c r="I43" s="26" t="s">
        <v>25</v>
      </c>
      <c r="J43" s="26" t="s">
        <v>25</v>
      </c>
      <c r="K43" s="26" t="s">
        <v>25</v>
      </c>
      <c r="L43" s="26">
        <v>141277</v>
      </c>
      <c r="M43" s="26">
        <v>242410</v>
      </c>
      <c r="N43" s="26">
        <v>174535</v>
      </c>
      <c r="O43" s="26">
        <v>215868</v>
      </c>
      <c r="P43" s="26">
        <v>253195</v>
      </c>
      <c r="Q43" s="26">
        <v>198342</v>
      </c>
      <c r="R43" s="26">
        <v>97053</v>
      </c>
    </row>
    <row r="44" spans="1:18" ht="12.75" customHeight="1" x14ac:dyDescent="0.3">
      <c r="A44" s="44" t="s">
        <v>208</v>
      </c>
      <c r="B44" s="12" t="s">
        <v>620</v>
      </c>
      <c r="C44" s="14" t="str">
        <f>VLOOKUP($A44,db_emp!$A$7:$N$156,2,FALSE)</f>
        <v>GSK Farma</v>
      </c>
      <c r="D44" s="76" t="str">
        <f>VLOOKUP($A44,db_emp!$A$7:$N$157,D$5,FALSE)</f>
        <v>Ind. Farmacêutica</v>
      </c>
      <c r="E44" s="44" t="str">
        <f t="shared" si="5"/>
        <v>GSKF</v>
      </c>
      <c r="F44" s="44" t="str">
        <f>VLOOKUP(E44,db_emp!$D$7:$E$156,2,FALSE)</f>
        <v>GSKF</v>
      </c>
      <c r="G44" s="83"/>
      <c r="H44" s="225"/>
      <c r="I44" s="26" t="s">
        <v>25</v>
      </c>
      <c r="J44" s="26" t="s">
        <v>25</v>
      </c>
      <c r="K44" s="26" t="s">
        <v>25</v>
      </c>
      <c r="L44" s="26" t="s">
        <v>25</v>
      </c>
      <c r="M44" s="26" t="s">
        <v>25</v>
      </c>
      <c r="N44" s="26" t="s">
        <v>25</v>
      </c>
      <c r="O44" s="26" t="s">
        <v>25</v>
      </c>
      <c r="P44" s="26" t="s">
        <v>25</v>
      </c>
      <c r="Q44" s="26" t="s">
        <v>25</v>
      </c>
      <c r="R44" s="26" t="s">
        <v>25</v>
      </c>
    </row>
    <row r="45" spans="1:18" ht="12.75" customHeight="1" x14ac:dyDescent="0.3">
      <c r="A45" s="44" t="s">
        <v>212</v>
      </c>
      <c r="B45" s="12" t="s">
        <v>620</v>
      </c>
      <c r="C45" s="14" t="str">
        <f>VLOOKUP($A45,db_emp!$A$7:$N$156,2,FALSE)</f>
        <v>Hospital Alemão Oswaldo Cruz</v>
      </c>
      <c r="D45" s="180" t="str">
        <f>VLOOKUP($A45,db_emp!$A$7:$N$157,D$5,FALSE)</f>
        <v>Redes Hospitalares</v>
      </c>
      <c r="E45" s="44" t="str">
        <f t="shared" si="5"/>
        <v>HAOC</v>
      </c>
      <c r="F45" s="44" t="str">
        <f>VLOOKUP(E45,db_emp!$D$7:$E$156,2,FALSE)</f>
        <v>HAOC</v>
      </c>
      <c r="G45" s="83"/>
      <c r="H45" s="225"/>
      <c r="I45" s="26" t="s">
        <v>25</v>
      </c>
      <c r="J45" s="26" t="s">
        <v>25</v>
      </c>
      <c r="K45" s="26" t="s">
        <v>25</v>
      </c>
      <c r="L45" s="26" t="s">
        <v>25</v>
      </c>
      <c r="M45" s="26" t="s">
        <v>25</v>
      </c>
      <c r="N45" s="26" t="s">
        <v>25</v>
      </c>
      <c r="O45" s="26" t="s">
        <v>25</v>
      </c>
      <c r="P45" s="26" t="s">
        <v>25</v>
      </c>
      <c r="Q45" s="26" t="s">
        <v>25</v>
      </c>
      <c r="R45" s="26" t="s">
        <v>25</v>
      </c>
    </row>
    <row r="46" spans="1:18" ht="12.75" customHeight="1" x14ac:dyDescent="0.3">
      <c r="A46" s="44" t="s">
        <v>217</v>
      </c>
      <c r="B46" s="12" t="s">
        <v>620</v>
      </c>
      <c r="C46" s="14" t="str">
        <f>VLOOKUP($A46,db_emp!$A$7:$N$156,2,FALSE)</f>
        <v>Hapvida</v>
      </c>
      <c r="D46" s="84" t="str">
        <f>VLOOKUP($A46,db_emp!$A$7:$N$157,D$5,FALSE)</f>
        <v>Planos e Seguros</v>
      </c>
      <c r="E46" s="44" t="str">
        <f t="shared" si="5"/>
        <v>HAPV</v>
      </c>
      <c r="F46" s="44" t="str">
        <f>VLOOKUP(E46,db_emp!$D$7:$E$156,2,FALSE)</f>
        <v>HAPV</v>
      </c>
      <c r="G46" s="83"/>
      <c r="H46" s="225"/>
      <c r="I46" s="26">
        <v>271000</v>
      </c>
      <c r="J46" s="26">
        <v>332070</v>
      </c>
      <c r="K46" s="26">
        <v>510595</v>
      </c>
      <c r="L46" s="26">
        <v>472003</v>
      </c>
      <c r="M46" s="26">
        <v>3605855</v>
      </c>
      <c r="N46" s="26">
        <v>7261885</v>
      </c>
      <c r="O46" s="26">
        <v>7830987</v>
      </c>
      <c r="P46" s="26">
        <v>10572994</v>
      </c>
      <c r="Q46" s="26">
        <v>48756711</v>
      </c>
      <c r="R46" s="26">
        <v>49093558</v>
      </c>
    </row>
    <row r="47" spans="1:18" ht="12.75" customHeight="1" x14ac:dyDescent="0.3">
      <c r="A47" s="44" t="s">
        <v>227</v>
      </c>
      <c r="B47" s="12" t="s">
        <v>620</v>
      </c>
      <c r="C47" s="14" t="str">
        <f>VLOOKUP($A47,db_emp!$A$7:$N$156,2,FALSE)</f>
        <v>HCOR</v>
      </c>
      <c r="D47" s="180" t="str">
        <f>VLOOKUP($A47,db_emp!$A$7:$N$157,D$5,FALSE)</f>
        <v>Redes Hospitalares</v>
      </c>
      <c r="E47" s="44" t="str">
        <f t="shared" si="5"/>
        <v>HCOR</v>
      </c>
      <c r="F47" s="44" t="str">
        <f>VLOOKUP(E47,db_emp!$D$7:$E$156,2,FALSE)</f>
        <v>HCOR</v>
      </c>
      <c r="G47" s="83"/>
      <c r="H47" s="225"/>
      <c r="I47" s="78" t="s">
        <v>25</v>
      </c>
      <c r="J47" s="78" t="s">
        <v>25</v>
      </c>
      <c r="K47" s="78" t="s">
        <v>25</v>
      </c>
      <c r="L47" s="78" t="s">
        <v>25</v>
      </c>
      <c r="M47" s="78" t="s">
        <v>25</v>
      </c>
      <c r="N47" s="26">
        <v>526304</v>
      </c>
      <c r="O47" s="26">
        <v>519523</v>
      </c>
      <c r="P47" s="26">
        <v>550963</v>
      </c>
      <c r="Q47" s="26">
        <v>537191</v>
      </c>
      <c r="R47" s="26">
        <v>551045</v>
      </c>
    </row>
    <row r="48" spans="1:18" ht="12.75" customHeight="1" x14ac:dyDescent="0.3">
      <c r="A48" s="77" t="s">
        <v>933</v>
      </c>
      <c r="B48" s="62" t="s">
        <v>620</v>
      </c>
      <c r="C48" s="58" t="str">
        <f>VLOOKUP($A48,db_emp!$A$7:$N$156,2,FALSE)</f>
        <v>Hemobrás</v>
      </c>
      <c r="D48" s="76" t="str">
        <f>VLOOKUP($A48,db_emp!$A$7:$N$157,D$5,FALSE)</f>
        <v>Ind. Farmacêutica</v>
      </c>
      <c r="E48" s="77" t="str">
        <f t="shared" si="5"/>
        <v>HEBR</v>
      </c>
      <c r="F48" s="77" t="str">
        <f>VLOOKUP($A48,db_emp!$A$7:$N$156,F$5,FALSE)</f>
        <v>HEBR</v>
      </c>
      <c r="G48" s="83"/>
      <c r="H48" s="225"/>
      <c r="I48" s="78">
        <v>416177.51400000002</v>
      </c>
      <c r="J48" s="78">
        <v>31648.143</v>
      </c>
      <c r="K48" s="78">
        <v>148821.44699999999</v>
      </c>
      <c r="L48" s="78">
        <v>320735.11200000002</v>
      </c>
      <c r="M48" s="78">
        <v>1080347.9280000001</v>
      </c>
      <c r="N48" s="26">
        <v>1224264.77</v>
      </c>
      <c r="O48" s="26">
        <v>1217936.574</v>
      </c>
      <c r="P48" s="26">
        <v>1451969.55</v>
      </c>
      <c r="Q48" s="26">
        <v>1607066.7180000001</v>
      </c>
      <c r="R48" s="26">
        <v>2249104.4279999998</v>
      </c>
    </row>
    <row r="49" spans="1:18" ht="12.75" customHeight="1" x14ac:dyDescent="0.3">
      <c r="A49" s="44" t="s">
        <v>193</v>
      </c>
      <c r="B49" s="12" t="s">
        <v>620</v>
      </c>
      <c r="C49" s="14" t="str">
        <f>VLOOKUP($A49,db_emp!$A$7:$N$156,2,FALSE)</f>
        <v>Hermes Pardini</v>
      </c>
      <c r="D49" s="182" t="str">
        <f>VLOOKUP($A49,db_emp!$A$7:$N$157,D$5,FALSE)</f>
        <v>Diagnóstico e Terapia</v>
      </c>
      <c r="E49" s="44" t="str">
        <f t="shared" si="5"/>
        <v>HEPA</v>
      </c>
      <c r="F49" s="44" t="str">
        <f>VLOOKUP(E49,db_emp!$D$7:$E$156,2,FALSE)</f>
        <v>FLEU</v>
      </c>
      <c r="G49" s="83"/>
      <c r="H49" s="225"/>
      <c r="I49" s="41">
        <v>355800</v>
      </c>
      <c r="J49" s="41">
        <v>417082</v>
      </c>
      <c r="K49" s="41">
        <v>407236</v>
      </c>
      <c r="L49" s="41">
        <v>537596</v>
      </c>
      <c r="M49" s="41">
        <v>606817</v>
      </c>
      <c r="N49" s="41">
        <v>696456</v>
      </c>
      <c r="O49" s="41">
        <v>734431</v>
      </c>
      <c r="P49" s="41">
        <v>873061</v>
      </c>
      <c r="Q49" s="41">
        <v>984025</v>
      </c>
      <c r="R49" s="228" t="s">
        <v>25</v>
      </c>
    </row>
    <row r="50" spans="1:18" ht="12.75" customHeight="1" x14ac:dyDescent="0.3">
      <c r="A50" s="44" t="s">
        <v>230</v>
      </c>
      <c r="B50" s="12" t="s">
        <v>620</v>
      </c>
      <c r="C50" s="14" t="str">
        <f>VLOOKUP($A50,db_emp!$A$7:$N$156,2,FALSE)</f>
        <v>Hospital Care</v>
      </c>
      <c r="D50" s="180" t="str">
        <f>VLOOKUP($A50,db_emp!$A$7:$N$157,D$5,FALSE)</f>
        <v>Redes Hospitalares</v>
      </c>
      <c r="E50" s="44" t="str">
        <f t="shared" si="5"/>
        <v>HOCA</v>
      </c>
      <c r="F50" s="44" t="str">
        <f>VLOOKUP(E50,db_emp!$D$7:$E$156,2,FALSE)</f>
        <v>HOCA</v>
      </c>
      <c r="G50" s="83"/>
      <c r="H50" s="225"/>
      <c r="I50" s="78">
        <v>37894</v>
      </c>
      <c r="J50" s="78">
        <v>55085</v>
      </c>
      <c r="K50" s="78">
        <v>81180</v>
      </c>
      <c r="L50" s="26">
        <v>216948</v>
      </c>
      <c r="M50" s="227">
        <v>382087</v>
      </c>
      <c r="N50" s="26">
        <v>381825</v>
      </c>
      <c r="O50" s="26">
        <v>530536</v>
      </c>
      <c r="P50" s="26">
        <v>615695</v>
      </c>
      <c r="Q50" s="26">
        <v>586659</v>
      </c>
      <c r="R50" s="31">
        <v>622103</v>
      </c>
    </row>
    <row r="51" spans="1:18" ht="12.75" customHeight="1" x14ac:dyDescent="0.3">
      <c r="A51" s="44" t="s">
        <v>234</v>
      </c>
      <c r="B51" s="12" t="s">
        <v>620</v>
      </c>
      <c r="C51" s="14" t="str">
        <f>VLOOKUP($A51,db_emp!$A$7:$N$156,2,FALSE)</f>
        <v>Hypera Pharma</v>
      </c>
      <c r="D51" s="76" t="str">
        <f>VLOOKUP($A51,db_emp!$A$7:$N$157,D$5,FALSE)</f>
        <v>Ind. Farmacêutica</v>
      </c>
      <c r="E51" s="44" t="str">
        <f t="shared" si="5"/>
        <v>HYPE</v>
      </c>
      <c r="F51" s="44" t="str">
        <f>VLOOKUP(E51,db_emp!$D$7:$E$156,2,FALSE)</f>
        <v>HYPE</v>
      </c>
      <c r="G51" s="83"/>
      <c r="H51" s="225"/>
      <c r="I51" s="26">
        <v>7475963</v>
      </c>
      <c r="J51" s="26">
        <v>7925150</v>
      </c>
      <c r="K51" s="26">
        <v>8708471</v>
      </c>
      <c r="L51" s="26">
        <v>7737759</v>
      </c>
      <c r="M51" s="26">
        <v>8267673</v>
      </c>
      <c r="N51" s="26">
        <v>8710100</v>
      </c>
      <c r="O51" s="26">
        <v>9240715</v>
      </c>
      <c r="P51" s="26">
        <v>9833471</v>
      </c>
      <c r="Q51" s="26">
        <v>10655441</v>
      </c>
      <c r="R51" s="198">
        <v>11504124</v>
      </c>
    </row>
    <row r="52" spans="1:18" ht="12.75" customHeight="1" x14ac:dyDescent="0.3">
      <c r="A52" s="44" t="s">
        <v>147</v>
      </c>
      <c r="B52" s="12" t="s">
        <v>620</v>
      </c>
      <c r="C52" s="14" t="str">
        <f>VLOOKUP($A52,db_emp!$A$7:$N$156,2,FALSE)</f>
        <v>Rede Ímpar</v>
      </c>
      <c r="D52" s="180" t="str">
        <f>VLOOKUP($A52,db_emp!$A$7:$N$157,D$5,FALSE)</f>
        <v>Redes Hospitalares</v>
      </c>
      <c r="E52" s="44" t="str">
        <f t="shared" si="5"/>
        <v>IMPA</v>
      </c>
      <c r="F52" s="44" t="str">
        <f>VLOOKUP(E52,db_emp!$D$7:$E$156,2,FALSE)</f>
        <v>DASA</v>
      </c>
      <c r="G52" s="83"/>
      <c r="H52" s="225"/>
      <c r="I52" s="26" t="s">
        <v>25</v>
      </c>
      <c r="J52" s="26">
        <v>432145</v>
      </c>
      <c r="K52" s="26">
        <v>515522</v>
      </c>
      <c r="L52" s="26">
        <v>607460</v>
      </c>
      <c r="M52" s="26">
        <v>611351</v>
      </c>
      <c r="N52" s="26">
        <v>753352</v>
      </c>
      <c r="O52" s="26">
        <v>1012506</v>
      </c>
      <c r="P52" s="26">
        <v>4158946</v>
      </c>
      <c r="Q52" s="26" t="s">
        <v>25</v>
      </c>
      <c r="R52" s="26" t="s">
        <v>25</v>
      </c>
    </row>
    <row r="53" spans="1:18" ht="12.75" customHeight="1" x14ac:dyDescent="0.3">
      <c r="A53" s="44" t="s">
        <v>242</v>
      </c>
      <c r="B53" s="12" t="s">
        <v>620</v>
      </c>
      <c r="C53" s="14" t="str">
        <f>VLOOKUP($A53,db_emp!$A$7:$N$156,2,FALSE)</f>
        <v>Kora Saúde</v>
      </c>
      <c r="D53" s="180" t="str">
        <f>VLOOKUP($A53,db_emp!$A$7:$N$157,D$5,FALSE)</f>
        <v>Redes Hospitalares</v>
      </c>
      <c r="E53" s="44" t="str">
        <f t="shared" si="5"/>
        <v>KORA</v>
      </c>
      <c r="F53" s="44" t="str">
        <f>VLOOKUP(E53,db_emp!$D$7:$E$156,2,FALSE)</f>
        <v>KORA</v>
      </c>
      <c r="G53" s="83"/>
      <c r="H53" s="225"/>
      <c r="I53" s="26" t="s">
        <v>25</v>
      </c>
      <c r="J53" s="26" t="s">
        <v>25</v>
      </c>
      <c r="K53" s="26" t="s">
        <v>25</v>
      </c>
      <c r="L53" s="26">
        <v>22292</v>
      </c>
      <c r="M53" s="41">
        <v>22017</v>
      </c>
      <c r="N53" s="26">
        <v>68496</v>
      </c>
      <c r="O53" s="26">
        <v>184408</v>
      </c>
      <c r="P53" s="26">
        <v>1325116</v>
      </c>
      <c r="Q53" s="26">
        <v>1223692</v>
      </c>
      <c r="R53" s="26">
        <v>1085115</v>
      </c>
    </row>
    <row r="54" spans="1:18" ht="12.75" customHeight="1" x14ac:dyDescent="0.3">
      <c r="A54" s="44" t="s">
        <v>246</v>
      </c>
      <c r="B54" s="12" t="s">
        <v>620</v>
      </c>
      <c r="C54" s="14" t="str">
        <f>VLOOKUP($A54,db_emp!$A$7:$N$156,2,FALSE)</f>
        <v>Libbs</v>
      </c>
      <c r="D54" s="76" t="str">
        <f>VLOOKUP($A54,db_emp!$A$7:$N$157,D$5,FALSE)</f>
        <v>Ind. Farmacêutica</v>
      </c>
      <c r="E54" s="44" t="str">
        <f t="shared" si="5"/>
        <v>LIBB</v>
      </c>
      <c r="F54" s="44" t="str">
        <f>VLOOKUP(E54,db_emp!$D$7:$E$156,2,FALSE)</f>
        <v>LIBB</v>
      </c>
      <c r="G54" s="83"/>
      <c r="H54" s="225"/>
      <c r="I54" s="79" t="s">
        <v>25</v>
      </c>
      <c r="J54" s="79" t="s">
        <v>25</v>
      </c>
      <c r="K54" s="79" t="s">
        <v>25</v>
      </c>
      <c r="L54" s="79" t="s">
        <v>25</v>
      </c>
      <c r="M54" s="79" t="s">
        <v>25</v>
      </c>
      <c r="N54" s="79">
        <v>888429</v>
      </c>
      <c r="O54" s="199">
        <v>1090101</v>
      </c>
      <c r="P54" s="79">
        <v>1685971</v>
      </c>
      <c r="Q54" s="201">
        <v>1848801</v>
      </c>
      <c r="R54" s="201">
        <v>2134325</v>
      </c>
    </row>
    <row r="55" spans="1:18" ht="12.75" customHeight="1" x14ac:dyDescent="0.3">
      <c r="A55" s="44" t="s">
        <v>250</v>
      </c>
      <c r="B55" s="12" t="s">
        <v>620</v>
      </c>
      <c r="C55" s="14" t="str">
        <f>VLOOKUP($A55,db_emp!$A$7:$N$156,2,FALSE)</f>
        <v>Mater Dei</v>
      </c>
      <c r="D55" s="180" t="str">
        <f>VLOOKUP($A55,db_emp!$A$7:$N$157,D$5,FALSE)</f>
        <v>Redes Hospitalares</v>
      </c>
      <c r="E55" s="44" t="str">
        <f t="shared" si="5"/>
        <v>MDEI</v>
      </c>
      <c r="F55" s="44" t="str">
        <f>VLOOKUP(E55,db_emp!$D$7:$E$156,2,FALSE)</f>
        <v>MDEI</v>
      </c>
      <c r="G55" s="83"/>
      <c r="H55" s="225"/>
      <c r="I55" s="79">
        <v>452572</v>
      </c>
      <c r="J55" s="79">
        <v>501240</v>
      </c>
      <c r="K55" s="79">
        <v>580119</v>
      </c>
      <c r="L55" s="79">
        <v>655625</v>
      </c>
      <c r="M55" s="79">
        <v>741096</v>
      </c>
      <c r="N55" s="79">
        <v>846772</v>
      </c>
      <c r="O55" s="79">
        <v>261061</v>
      </c>
      <c r="P55" s="201">
        <v>1639726</v>
      </c>
      <c r="Q55" s="201">
        <v>1617491</v>
      </c>
      <c r="R55" s="218">
        <v>1655141</v>
      </c>
    </row>
    <row r="56" spans="1:18" ht="12.75" customHeight="1" x14ac:dyDescent="0.3">
      <c r="A56" s="44" t="s">
        <v>349</v>
      </c>
      <c r="B56" s="12" t="s">
        <v>620</v>
      </c>
      <c r="C56" s="14" t="str">
        <f>VLOOKUP($A56,db_emp!$A$7:$N$156,2,FALSE)</f>
        <v>Medley</v>
      </c>
      <c r="D56" s="76" t="str">
        <f>VLOOKUP($A56,db_emp!$A$7:$N$157,D$5,FALSE)</f>
        <v>Ind. Farmacêutica</v>
      </c>
      <c r="E56" s="44" t="str">
        <f t="shared" si="5"/>
        <v>MEDL</v>
      </c>
      <c r="F56" s="44" t="str">
        <f>VLOOKUP(E56,db_emp!$D$7:$E$156,2,FALSE)</f>
        <v>SANO</v>
      </c>
      <c r="G56" s="83"/>
      <c r="H56" s="225"/>
      <c r="I56" s="26">
        <v>337242</v>
      </c>
      <c r="J56" s="26">
        <v>483674</v>
      </c>
      <c r="K56" s="26">
        <v>596358</v>
      </c>
      <c r="L56" s="26">
        <v>2017920</v>
      </c>
      <c r="M56" s="26" t="s">
        <v>25</v>
      </c>
      <c r="N56" s="26" t="s">
        <v>25</v>
      </c>
      <c r="O56" s="26" t="s">
        <v>25</v>
      </c>
      <c r="P56" s="26" t="s">
        <v>25</v>
      </c>
      <c r="Q56" s="26" t="s">
        <v>25</v>
      </c>
      <c r="R56" s="26" t="s">
        <v>25</v>
      </c>
    </row>
    <row r="57" spans="1:18" ht="12.75" customHeight="1" x14ac:dyDescent="0.3">
      <c r="A57" s="3" t="s">
        <v>254</v>
      </c>
      <c r="B57" s="12" t="s">
        <v>620</v>
      </c>
      <c r="C57" s="14" t="str">
        <f>VLOOKUP($A57,db_emp!$A$7:$N$156,2,FALSE)</f>
        <v>Merck S.A.</v>
      </c>
      <c r="D57" s="76" t="str">
        <f>VLOOKUP($A57,db_emp!$A$7:$N$157,D$5,FALSE)</f>
        <v>Ind. Farmacêutica</v>
      </c>
      <c r="E57" s="44" t="str">
        <f t="shared" si="5"/>
        <v>MERC</v>
      </c>
      <c r="F57" s="3" t="s">
        <v>254</v>
      </c>
      <c r="G57" s="83"/>
      <c r="H57" s="225"/>
      <c r="I57" s="79" t="s">
        <v>25</v>
      </c>
      <c r="J57" s="79" t="s">
        <v>25</v>
      </c>
      <c r="K57" s="79" t="s">
        <v>25</v>
      </c>
      <c r="L57" s="79" t="s">
        <v>25</v>
      </c>
      <c r="M57" s="79" t="s">
        <v>25</v>
      </c>
      <c r="N57" s="79" t="s">
        <v>25</v>
      </c>
      <c r="O57" s="79">
        <v>1085744</v>
      </c>
      <c r="P57" s="79">
        <v>1085744</v>
      </c>
      <c r="Q57" s="79">
        <v>1439341</v>
      </c>
      <c r="R57" s="79">
        <v>1377279</v>
      </c>
    </row>
    <row r="58" spans="1:18" ht="12.75" customHeight="1" x14ac:dyDescent="0.3">
      <c r="A58" s="44" t="s">
        <v>257</v>
      </c>
      <c r="B58" s="12" t="s">
        <v>620</v>
      </c>
      <c r="C58" s="14" t="str">
        <f>VLOOKUP($A58,db_emp!$A$7:$N$156,2,FALSE)</f>
        <v>Hospital Moinhos de Vento</v>
      </c>
      <c r="D58" s="180" t="str">
        <f>VLOOKUP($A58,db_emp!$A$7:$N$157,D$5,FALSE)</f>
        <v>Redes Hospitalares</v>
      </c>
      <c r="E58" s="44" t="str">
        <f t="shared" si="5"/>
        <v>MOVE</v>
      </c>
      <c r="F58" s="44" t="str">
        <f>VLOOKUP(E58,db_emp!$D$7:$E$156,2,FALSE)</f>
        <v>MOVE</v>
      </c>
      <c r="G58" s="83"/>
      <c r="H58" s="225"/>
      <c r="I58" s="26" t="s">
        <v>25</v>
      </c>
      <c r="J58" s="26" t="s">
        <v>25</v>
      </c>
      <c r="K58" s="26" t="s">
        <v>25</v>
      </c>
      <c r="L58" s="26" t="s">
        <v>25</v>
      </c>
      <c r="M58" s="26" t="s">
        <v>25</v>
      </c>
      <c r="N58" s="26" t="s">
        <v>25</v>
      </c>
      <c r="O58" s="26" t="s">
        <v>25</v>
      </c>
      <c r="P58" s="41">
        <v>542090</v>
      </c>
      <c r="Q58" s="41">
        <v>661390</v>
      </c>
      <c r="R58" s="31">
        <v>785626</v>
      </c>
    </row>
    <row r="59" spans="1:18" ht="12.75" customHeight="1" x14ac:dyDescent="0.3">
      <c r="A59" s="44" t="s">
        <v>265</v>
      </c>
      <c r="B59" s="12" t="s">
        <v>620</v>
      </c>
      <c r="C59" s="14" t="str">
        <f>VLOOKUP($A59,db_emp!$A$7:$N$156,2,FALSE)</f>
        <v>Nissei</v>
      </c>
      <c r="D59" s="196" t="str">
        <f>VLOOKUP($A59,db_emp!$A$7:$N$157,D$5,FALSE)</f>
        <v>Farmácias e Drogarias</v>
      </c>
      <c r="E59" s="44" t="str">
        <f t="shared" si="5"/>
        <v>NISS</v>
      </c>
      <c r="F59" s="44" t="str">
        <f>VLOOKUP(E59,db_emp!$D$7:$E$156,2,FALSE)</f>
        <v>NISS</v>
      </c>
      <c r="G59" s="83"/>
      <c r="H59" s="225"/>
      <c r="I59" s="26">
        <v>89998</v>
      </c>
      <c r="J59" s="26">
        <v>102630</v>
      </c>
      <c r="K59" s="26">
        <v>101176</v>
      </c>
      <c r="L59" s="41">
        <v>103132</v>
      </c>
      <c r="M59" s="41">
        <v>84743</v>
      </c>
      <c r="N59" s="26">
        <v>70454</v>
      </c>
      <c r="O59" s="26">
        <v>29809</v>
      </c>
      <c r="P59" s="26">
        <v>46458</v>
      </c>
      <c r="Q59" s="26">
        <v>32743</v>
      </c>
      <c r="R59" s="31">
        <v>213451</v>
      </c>
    </row>
    <row r="60" spans="1:18" ht="12.75" customHeight="1" x14ac:dyDescent="0.3">
      <c r="A60" s="44" t="s">
        <v>269</v>
      </c>
      <c r="B60" s="12" t="s">
        <v>620</v>
      </c>
      <c r="C60" s="14" t="str">
        <f>VLOOKUP($A60,db_emp!$A$7:$N$156,2,FALSE)</f>
        <v>Novo Nordisk</v>
      </c>
      <c r="D60" s="76" t="str">
        <f>VLOOKUP($A60,db_emp!$A$7:$N$157,D$5,FALSE)</f>
        <v>Ind. Farmacêutica</v>
      </c>
      <c r="E60" s="44" t="str">
        <f t="shared" si="5"/>
        <v>NNOR</v>
      </c>
      <c r="F60" s="44" t="str">
        <f>VLOOKUP(E60,db_emp!$D$7:$E$156,2,FALSE)</f>
        <v>NNOR</v>
      </c>
      <c r="G60" s="83"/>
      <c r="H60" s="225"/>
      <c r="I60" s="26">
        <v>1315521</v>
      </c>
      <c r="J60" s="26">
        <v>802570</v>
      </c>
      <c r="K60" s="26">
        <v>823510</v>
      </c>
      <c r="L60" s="26">
        <v>836425</v>
      </c>
      <c r="M60" s="26">
        <v>855190</v>
      </c>
      <c r="N60" s="26">
        <v>935146</v>
      </c>
      <c r="O60" s="26">
        <v>1023432</v>
      </c>
      <c r="P60" s="26" t="s">
        <v>25</v>
      </c>
      <c r="Q60" s="26" t="s">
        <v>25</v>
      </c>
      <c r="R60" s="26" t="s">
        <v>25</v>
      </c>
    </row>
    <row r="61" spans="1:18" ht="12.75" customHeight="1" x14ac:dyDescent="0.3">
      <c r="A61" s="44" t="s">
        <v>273</v>
      </c>
      <c r="B61" s="12" t="s">
        <v>620</v>
      </c>
      <c r="C61" s="14" t="str">
        <f>VLOOKUP($A61,db_emp!$A$7:$N$156,2,FALSE)</f>
        <v>Novartis</v>
      </c>
      <c r="D61" s="76" t="str">
        <f>VLOOKUP($A61,db_emp!$A$7:$N$157,D$5,FALSE)</f>
        <v>Ind. Farmacêutica</v>
      </c>
      <c r="E61" s="44" t="str">
        <f t="shared" si="5"/>
        <v>NOVA</v>
      </c>
      <c r="F61" s="44" t="str">
        <f>VLOOKUP(E61,db_emp!$D$7:$E$156,2,FALSE)</f>
        <v>NOVA</v>
      </c>
      <c r="G61" s="83"/>
      <c r="H61" s="225"/>
      <c r="I61" s="26">
        <v>521677</v>
      </c>
      <c r="J61" s="26">
        <v>467170</v>
      </c>
      <c r="K61" s="26">
        <v>507498</v>
      </c>
      <c r="L61" s="26">
        <v>494071</v>
      </c>
      <c r="M61" s="26">
        <v>360867</v>
      </c>
      <c r="N61" s="26">
        <v>201556</v>
      </c>
      <c r="O61" s="26">
        <v>244496</v>
      </c>
      <c r="P61" s="26">
        <v>468268</v>
      </c>
      <c r="Q61" s="26">
        <v>643532</v>
      </c>
      <c r="R61" s="31">
        <v>465495</v>
      </c>
    </row>
    <row r="62" spans="1:18" ht="12.75" customHeight="1" x14ac:dyDescent="0.3">
      <c r="A62" s="44" t="s">
        <v>115</v>
      </c>
      <c r="B62" s="12" t="s">
        <v>620</v>
      </c>
      <c r="C62" s="14" t="str">
        <f>VLOOKUP($A62,db_emp!$A$7:$N$156,2,FALSE)</f>
        <v>Odontoprev</v>
      </c>
      <c r="D62" s="84" t="str">
        <f>VLOOKUP($A62,db_emp!$A$7:$N$157,D$5,FALSE)</f>
        <v>Planos e Seguros</v>
      </c>
      <c r="E62" s="44" t="str">
        <f t="shared" si="5"/>
        <v>ODON</v>
      </c>
      <c r="F62" s="44" t="str">
        <f>VLOOKUP(E62,db_emp!$D$7:$E$156,2,FALSE)</f>
        <v>BRSA</v>
      </c>
      <c r="G62" s="83"/>
      <c r="H62" s="225"/>
      <c r="I62" s="26">
        <v>642030</v>
      </c>
      <c r="J62" s="26">
        <v>651602</v>
      </c>
      <c r="K62" s="26">
        <v>693575</v>
      </c>
      <c r="L62" s="26">
        <v>923242</v>
      </c>
      <c r="M62" s="26">
        <v>1027456</v>
      </c>
      <c r="N62" s="26">
        <v>1111365</v>
      </c>
      <c r="O62" s="26">
        <v>1202279</v>
      </c>
      <c r="P62" s="26">
        <v>1115804</v>
      </c>
      <c r="Q62" s="41">
        <v>1127791</v>
      </c>
      <c r="R62" s="31">
        <v>1386994</v>
      </c>
    </row>
    <row r="63" spans="1:18" ht="12.75" customHeight="1" x14ac:dyDescent="0.3">
      <c r="A63" s="44" t="s">
        <v>277</v>
      </c>
      <c r="B63" s="12" t="s">
        <v>620</v>
      </c>
      <c r="C63" s="14" t="str">
        <f>VLOOKUP($A63,db_emp!$A$7:$N$156,2,FALSE)</f>
        <v>Omint</v>
      </c>
      <c r="D63" s="84" t="str">
        <f>VLOOKUP($A63,db_emp!$A$7:$N$157,D$5,FALSE)</f>
        <v>Planos e Seguros</v>
      </c>
      <c r="E63" s="44" t="str">
        <f t="shared" si="5"/>
        <v>OMIN</v>
      </c>
      <c r="F63" s="44" t="str">
        <f>VLOOKUP(E63,db_emp!$D$7:$E$156,2,FALSE)</f>
        <v>OMIN</v>
      </c>
      <c r="G63" s="83"/>
      <c r="H63" s="225"/>
      <c r="I63" s="26" t="s">
        <v>25</v>
      </c>
      <c r="J63" s="26" t="s">
        <v>25</v>
      </c>
      <c r="K63" s="26" t="s">
        <v>25</v>
      </c>
      <c r="L63" s="26">
        <v>231012</v>
      </c>
      <c r="M63" s="26">
        <v>320314</v>
      </c>
      <c r="N63" s="26">
        <v>406200</v>
      </c>
      <c r="O63" s="26">
        <v>571624</v>
      </c>
      <c r="P63" s="26">
        <v>504270</v>
      </c>
      <c r="Q63" s="26">
        <v>699491</v>
      </c>
      <c r="R63" s="31">
        <v>564656</v>
      </c>
    </row>
    <row r="64" spans="1:18" ht="12.75" customHeight="1" x14ac:dyDescent="0.3">
      <c r="A64" s="44" t="s">
        <v>281</v>
      </c>
      <c r="B64" s="12" t="s">
        <v>620</v>
      </c>
      <c r="C64" s="14" t="str">
        <f>VLOOKUP($A64,db_emp!$A$7:$N$156,2,FALSE)</f>
        <v>Oncoclínicas</v>
      </c>
      <c r="D64" s="182" t="str">
        <f>VLOOKUP($A64,db_emp!$A$7:$N$157,D$5,FALSE)</f>
        <v>Diagnóstico e Terapia</v>
      </c>
      <c r="E64" s="44" t="str">
        <f t="shared" si="5"/>
        <v>ONCC</v>
      </c>
      <c r="F64" s="44" t="str">
        <f>VLOOKUP(E64,db_emp!$D$7:$E$156,2,FALSE)</f>
        <v>ONCC</v>
      </c>
      <c r="G64" s="83"/>
      <c r="H64" s="225"/>
      <c r="I64" s="26" t="s">
        <v>25</v>
      </c>
      <c r="J64" s="26" t="s">
        <v>25</v>
      </c>
      <c r="K64" s="26">
        <v>244557</v>
      </c>
      <c r="L64" s="26">
        <v>232437</v>
      </c>
      <c r="M64" s="26">
        <v>470124</v>
      </c>
      <c r="N64" s="26">
        <v>656371</v>
      </c>
      <c r="O64" s="26">
        <v>681169</v>
      </c>
      <c r="P64" s="26">
        <v>2304943</v>
      </c>
      <c r="Q64" s="26">
        <v>2632456</v>
      </c>
      <c r="R64" s="31">
        <v>2679371</v>
      </c>
    </row>
    <row r="65" spans="1:18" ht="12.75" customHeight="1" x14ac:dyDescent="0.3">
      <c r="A65" s="44" t="s">
        <v>289</v>
      </c>
      <c r="B65" s="12" t="s">
        <v>620</v>
      </c>
      <c r="C65" s="14" t="str">
        <f>VLOOKUP($A65,db_emp!$A$7:$N$156,2,FALSE)</f>
        <v>Pague Menos</v>
      </c>
      <c r="D65" s="196" t="str">
        <f>VLOOKUP($A65,db_emp!$A$7:$N$157,D$5,FALSE)</f>
        <v>Farmácias e Drogarias</v>
      </c>
      <c r="E65" s="44" t="str">
        <f t="shared" si="5"/>
        <v>PGME</v>
      </c>
      <c r="F65" s="44" t="str">
        <f>VLOOKUP(E65,db_emp!$D$7:$E$156,2,FALSE)</f>
        <v>PGME</v>
      </c>
      <c r="G65" s="83"/>
      <c r="H65" s="225"/>
      <c r="I65" s="26">
        <v>464098</v>
      </c>
      <c r="J65" s="26">
        <v>882990</v>
      </c>
      <c r="K65" s="26">
        <v>877829</v>
      </c>
      <c r="L65" s="26">
        <v>941267</v>
      </c>
      <c r="M65" s="26">
        <v>1031295</v>
      </c>
      <c r="N65" s="26">
        <v>1024520</v>
      </c>
      <c r="O65" s="26">
        <v>1940923</v>
      </c>
      <c r="P65" s="26">
        <v>2090197</v>
      </c>
      <c r="Q65" s="41">
        <v>2334551</v>
      </c>
      <c r="R65" s="31">
        <v>2652989</v>
      </c>
    </row>
    <row r="66" spans="1:18" ht="12.75" customHeight="1" x14ac:dyDescent="0.3">
      <c r="A66" s="44" t="s">
        <v>293</v>
      </c>
      <c r="B66" s="12" t="s">
        <v>620</v>
      </c>
      <c r="C66" s="14" t="str">
        <f>VLOOKUP($A66,db_emp!$A$7:$N$156,2,FALSE)</f>
        <v>Porto Saúde</v>
      </c>
      <c r="D66" s="84" t="str">
        <f>VLOOKUP($A66,db_emp!$A$7:$N$157,D$5,FALSE)</f>
        <v>Planos e Seguros</v>
      </c>
      <c r="E66" s="44" t="str">
        <f t="shared" si="5"/>
        <v>POSA</v>
      </c>
      <c r="F66" s="44" t="str">
        <f>VLOOKUP(E66,db_emp!$D$7:$E$156,2,FALSE)</f>
        <v>POSA</v>
      </c>
      <c r="G66" s="83"/>
      <c r="H66" s="225"/>
      <c r="I66" s="26">
        <v>155122</v>
      </c>
      <c r="J66" s="26">
        <v>198405</v>
      </c>
      <c r="K66" s="26">
        <v>253143</v>
      </c>
      <c r="L66" s="26">
        <v>286704</v>
      </c>
      <c r="M66" s="26">
        <v>411442</v>
      </c>
      <c r="N66" s="26">
        <v>434459</v>
      </c>
      <c r="O66" s="41">
        <v>475489</v>
      </c>
      <c r="P66" s="26">
        <v>606465</v>
      </c>
      <c r="Q66" s="26">
        <v>1001713</v>
      </c>
      <c r="R66" s="31">
        <v>1170561</v>
      </c>
    </row>
    <row r="67" spans="1:18" ht="12.75" customHeight="1" x14ac:dyDescent="0.3">
      <c r="A67" s="44" t="s">
        <v>297</v>
      </c>
      <c r="B67" s="12" t="s">
        <v>620</v>
      </c>
      <c r="C67" s="14" t="str">
        <f>VLOOKUP($A67,db_emp!$A$7:$N$156,2,FALSE)</f>
        <v>Prati-Donaduzzi</v>
      </c>
      <c r="D67" s="76" t="str">
        <f>VLOOKUP($A67,db_emp!$A$7:$N$157,D$5,FALSE)</f>
        <v>Ind. Farmacêutica</v>
      </c>
      <c r="E67" s="44" t="str">
        <f t="shared" si="5"/>
        <v>PRAT</v>
      </c>
      <c r="F67" s="44" t="str">
        <f>VLOOKUP(E67,db_emp!$D$7:$E$156,2,FALSE)</f>
        <v>PRAT</v>
      </c>
      <c r="G67" s="83"/>
      <c r="H67" s="225"/>
      <c r="I67" s="26" t="s">
        <v>25</v>
      </c>
      <c r="J67" s="26" t="s">
        <v>25</v>
      </c>
      <c r="K67" s="26">
        <v>152508</v>
      </c>
      <c r="L67" s="26">
        <v>171123</v>
      </c>
      <c r="M67" s="26">
        <v>196023</v>
      </c>
      <c r="N67" s="26">
        <v>265795</v>
      </c>
      <c r="O67" s="26">
        <v>355296</v>
      </c>
      <c r="P67" s="26">
        <v>441543</v>
      </c>
      <c r="Q67" s="26">
        <v>592830</v>
      </c>
      <c r="R67" s="26">
        <v>848444</v>
      </c>
    </row>
    <row r="68" spans="1:18" ht="12.75" customHeight="1" x14ac:dyDescent="0.3">
      <c r="A68" s="44" t="s">
        <v>301</v>
      </c>
      <c r="B68" s="12" t="s">
        <v>620</v>
      </c>
      <c r="C68" s="14" t="str">
        <f>VLOOKUP($A68,db_emp!$A$7:$N$156,2,FALSE)</f>
        <v>PreventSenior</v>
      </c>
      <c r="D68" s="84" t="str">
        <f>VLOOKUP($A68,db_emp!$A$7:$N$157,D$5,FALSE)</f>
        <v>Planos e Seguros</v>
      </c>
      <c r="E68" s="44" t="str">
        <f t="shared" si="5"/>
        <v>PREV</v>
      </c>
      <c r="F68" s="44" t="str">
        <f>VLOOKUP(E68,db_emp!$D$7:$E$156,2,FALSE)</f>
        <v>PREV</v>
      </c>
      <c r="G68" s="83"/>
      <c r="H68" s="225"/>
      <c r="I68" s="41">
        <v>48385</v>
      </c>
      <c r="J68" s="41">
        <v>175670</v>
      </c>
      <c r="K68" s="41">
        <v>279769</v>
      </c>
      <c r="L68" s="41">
        <v>342335</v>
      </c>
      <c r="M68" s="41">
        <v>586407</v>
      </c>
      <c r="N68" s="41">
        <v>824508</v>
      </c>
      <c r="O68" s="41">
        <v>1113331</v>
      </c>
      <c r="P68" s="41">
        <v>993390</v>
      </c>
      <c r="Q68" s="41">
        <v>45015</v>
      </c>
      <c r="R68" s="31">
        <v>107490</v>
      </c>
    </row>
    <row r="69" spans="1:18" ht="12.75" customHeight="1" x14ac:dyDescent="0.3">
      <c r="A69" s="44" t="s">
        <v>307</v>
      </c>
      <c r="B69" s="12" t="s">
        <v>620</v>
      </c>
      <c r="C69" s="14" t="str">
        <f>VLOOKUP($A69,db_emp!$A$7:$N$156,2,FALSE)</f>
        <v>Profarma</v>
      </c>
      <c r="D69" s="86" t="str">
        <f>VLOOKUP($A69,db_emp!$A$7:$N$157,D$5,FALSE)</f>
        <v>Distribuição</v>
      </c>
      <c r="E69" s="44" t="str">
        <f t="shared" si="5"/>
        <v>PROF</v>
      </c>
      <c r="F69" s="44" t="str">
        <f>VLOOKUP(E69,db_emp!$D$7:$E$156,2,FALSE)</f>
        <v>PROF</v>
      </c>
      <c r="G69" s="83"/>
      <c r="H69" s="225"/>
      <c r="I69" s="26">
        <v>688851</v>
      </c>
      <c r="J69" s="26">
        <v>667946</v>
      </c>
      <c r="K69" s="26">
        <v>758956</v>
      </c>
      <c r="L69" s="26">
        <v>745932</v>
      </c>
      <c r="M69" s="26">
        <v>1021211</v>
      </c>
      <c r="N69" s="26">
        <v>1004632</v>
      </c>
      <c r="O69" s="26">
        <v>1046324.0000000001</v>
      </c>
      <c r="P69" s="26">
        <v>1086070</v>
      </c>
      <c r="Q69" s="26">
        <v>1191014</v>
      </c>
      <c r="R69" s="31">
        <v>1248348</v>
      </c>
    </row>
    <row r="70" spans="1:18" ht="12.75" customHeight="1" x14ac:dyDescent="0.3">
      <c r="A70" s="44" t="s">
        <v>313</v>
      </c>
      <c r="B70" s="12" t="s">
        <v>620</v>
      </c>
      <c r="C70" s="14" t="str">
        <f>VLOOKUP($A70,db_emp!$A$7:$N$156,2,FALSE)</f>
        <v>Profarma Specialty</v>
      </c>
      <c r="D70" s="86" t="str">
        <f>VLOOKUP($A70,db_emp!$A$7:$N$157,D$5,FALSE)</f>
        <v>Distribuição</v>
      </c>
      <c r="E70" s="44" t="str">
        <f t="shared" si="5"/>
        <v>PSPE</v>
      </c>
      <c r="F70" s="44" t="str">
        <f>VLOOKUP(E70,db_emp!$D$7:$E$156,2,FALSE)</f>
        <v>VIVE</v>
      </c>
      <c r="G70" s="83"/>
      <c r="H70" s="225"/>
      <c r="I70" s="26" t="s">
        <v>25</v>
      </c>
      <c r="J70" s="26" t="s">
        <v>25</v>
      </c>
      <c r="K70" s="26" t="s">
        <v>25</v>
      </c>
      <c r="L70" s="26">
        <v>98449</v>
      </c>
      <c r="M70" s="26">
        <v>183975</v>
      </c>
      <c r="N70" s="41">
        <v>209409</v>
      </c>
      <c r="O70" s="26">
        <v>238893</v>
      </c>
      <c r="P70" s="26">
        <v>294942</v>
      </c>
      <c r="Q70" s="26">
        <v>369559</v>
      </c>
      <c r="R70" s="26" t="s">
        <v>25</v>
      </c>
    </row>
    <row r="71" spans="1:18" ht="12.75" customHeight="1" x14ac:dyDescent="0.3">
      <c r="A71" s="44" t="s">
        <v>317</v>
      </c>
      <c r="B71" s="12" t="s">
        <v>620</v>
      </c>
      <c r="C71" s="14" t="str">
        <f>VLOOKUP($A71,db_emp!$A$7:$N$156,2,FALSE)</f>
        <v>Qualicorp</v>
      </c>
      <c r="D71" s="84" t="str">
        <f>VLOOKUP($A71,db_emp!$A$7:$N$157,D$5,FALSE)</f>
        <v>Planos e Seguros</v>
      </c>
      <c r="E71" s="44" t="str">
        <f t="shared" si="5"/>
        <v>QUAL</v>
      </c>
      <c r="F71" s="44" t="str">
        <f>VLOOKUP(E71,db_emp!$D$7:$E$156,2,FALSE)</f>
        <v>QUAL</v>
      </c>
      <c r="G71" s="83"/>
      <c r="H71" s="225"/>
      <c r="I71" s="42">
        <v>2356834</v>
      </c>
      <c r="J71" s="42">
        <v>1993883</v>
      </c>
      <c r="K71" s="42">
        <v>1993883</v>
      </c>
      <c r="L71" s="42">
        <v>2366895</v>
      </c>
      <c r="M71" s="42">
        <v>2337302</v>
      </c>
      <c r="N71" s="42">
        <v>1408222</v>
      </c>
      <c r="O71" s="42">
        <v>1669766</v>
      </c>
      <c r="P71" s="42">
        <v>1275049</v>
      </c>
      <c r="Q71" s="42">
        <v>1356594</v>
      </c>
      <c r="R71" s="31">
        <v>1285533</v>
      </c>
    </row>
    <row r="72" spans="1:18" ht="12.75" customHeight="1" x14ac:dyDescent="0.3">
      <c r="A72" s="44" t="s">
        <v>321</v>
      </c>
      <c r="B72" s="12" t="s">
        <v>620</v>
      </c>
      <c r="C72" s="14" t="str">
        <f>VLOOKUP($A72,db_emp!$A$7:$N$156,2,FALSE)</f>
        <v>Raia Drogasil</v>
      </c>
      <c r="D72" s="196" t="str">
        <f>VLOOKUP($A72,db_emp!$A$7:$N$157,D$5,FALSE)</f>
        <v>Farmácias e Drogarias</v>
      </c>
      <c r="E72" s="44" t="str">
        <f t="shared" ref="E72:E103" si="6">A72</f>
        <v>RAIA</v>
      </c>
      <c r="F72" s="44" t="str">
        <f>VLOOKUP(E72,db_emp!$D$7:$E$156,2,FALSE)</f>
        <v>RAIA</v>
      </c>
      <c r="G72" s="83"/>
      <c r="H72" s="225"/>
      <c r="I72" s="26">
        <v>2456937</v>
      </c>
      <c r="J72" s="41">
        <v>2656798</v>
      </c>
      <c r="K72" s="41">
        <v>2935955</v>
      </c>
      <c r="L72" s="41">
        <v>3250372</v>
      </c>
      <c r="M72" s="41">
        <v>3534767</v>
      </c>
      <c r="N72" s="41">
        <v>4076419</v>
      </c>
      <c r="O72" s="41">
        <v>4425621</v>
      </c>
      <c r="P72" s="26">
        <v>4718802</v>
      </c>
      <c r="Q72" s="26">
        <v>5402941</v>
      </c>
      <c r="R72" s="31">
        <v>6028301</v>
      </c>
    </row>
    <row r="73" spans="1:18" ht="12.75" customHeight="1" x14ac:dyDescent="0.3">
      <c r="A73" s="44" t="s">
        <v>325</v>
      </c>
      <c r="B73" s="12" t="s">
        <v>620</v>
      </c>
      <c r="C73" s="14" t="str">
        <f>VLOOKUP($A73,db_emp!$A$7:$N$156,2,FALSE)</f>
        <v>Rede D'Or</v>
      </c>
      <c r="D73" s="180" t="str">
        <f>VLOOKUP($A73,db_emp!$A$7:$N$157,D$5,FALSE)</f>
        <v>Redes Hospitalares</v>
      </c>
      <c r="E73" s="44" t="str">
        <f t="shared" si="6"/>
        <v>RDOR</v>
      </c>
      <c r="F73" s="44" t="str">
        <f>VLOOKUP(E73,db_emp!$D$7:$E$156,2,FALSE)</f>
        <v>RDOR</v>
      </c>
      <c r="G73" s="83"/>
      <c r="H73" s="225"/>
      <c r="I73" s="26">
        <v>1470270</v>
      </c>
      <c r="J73" s="26">
        <v>3900083</v>
      </c>
      <c r="K73" s="26">
        <v>4466732</v>
      </c>
      <c r="L73" s="26">
        <v>4481144</v>
      </c>
      <c r="M73" s="26">
        <v>4527727</v>
      </c>
      <c r="N73" s="26">
        <v>5442000</v>
      </c>
      <c r="O73" s="26">
        <v>14002182</v>
      </c>
      <c r="P73" s="41">
        <v>14677939</v>
      </c>
      <c r="Q73" s="41">
        <v>22707734</v>
      </c>
      <c r="R73" s="31">
        <v>23835646</v>
      </c>
    </row>
    <row r="74" spans="1:18" ht="12.75" customHeight="1" x14ac:dyDescent="0.3">
      <c r="A74" s="44" t="s">
        <v>333</v>
      </c>
      <c r="B74" s="12" t="s">
        <v>620</v>
      </c>
      <c r="C74" s="14" t="str">
        <f>VLOOKUP($A74,db_emp!$A$7:$N$156,2,FALSE)</f>
        <v>Roche</v>
      </c>
      <c r="D74" s="76" t="str">
        <f>VLOOKUP($A74,db_emp!$A$7:$N$157,D$5,FALSE)</f>
        <v>Ind. Farmacêutica</v>
      </c>
      <c r="E74" s="44" t="str">
        <f t="shared" si="6"/>
        <v>ROCH</v>
      </c>
      <c r="F74" s="44" t="str">
        <f>VLOOKUP(E74,db_emp!$D$7:$E$156,2,FALSE)</f>
        <v>ROCH</v>
      </c>
      <c r="G74" s="83"/>
      <c r="H74" s="225"/>
      <c r="I74" s="26">
        <v>1028088</v>
      </c>
      <c r="J74" s="26">
        <v>1307375</v>
      </c>
      <c r="K74" s="26">
        <v>1624597</v>
      </c>
      <c r="L74" s="26">
        <v>1918901</v>
      </c>
      <c r="M74" s="26">
        <v>1952750</v>
      </c>
      <c r="N74" s="26">
        <v>2069611</v>
      </c>
      <c r="O74" s="26">
        <v>1706909</v>
      </c>
      <c r="P74" s="26">
        <v>1942749</v>
      </c>
      <c r="Q74" s="26">
        <v>1992022</v>
      </c>
      <c r="R74" s="31">
        <v>1749519</v>
      </c>
    </row>
    <row r="75" spans="1:18" ht="12.75" customHeight="1" x14ac:dyDescent="0.3">
      <c r="A75" s="44" t="s">
        <v>337</v>
      </c>
      <c r="B75" s="12" t="s">
        <v>620</v>
      </c>
      <c r="C75" s="14" t="str">
        <f>VLOOKUP($A75,db_emp!$A$7:$N$156,2,FALSE)</f>
        <v>Rede Sarah (Associação das Pioneiras Sociais)</v>
      </c>
      <c r="D75" s="180" t="str">
        <f>VLOOKUP($A75,db_emp!$A$7:$N$157,D$5,FALSE)</f>
        <v>Redes Hospitalares</v>
      </c>
      <c r="E75" s="44" t="str">
        <f t="shared" si="6"/>
        <v>RSAR</v>
      </c>
      <c r="F75" s="44" t="str">
        <f>VLOOKUP(E75,db_emp!$D$7:$E$156,2,FALSE)</f>
        <v>RSAR</v>
      </c>
      <c r="G75" s="83"/>
      <c r="H75" s="225"/>
      <c r="I75" s="26">
        <v>881886</v>
      </c>
      <c r="J75" s="26" t="s">
        <v>25</v>
      </c>
      <c r="K75" s="26">
        <v>1083724</v>
      </c>
      <c r="L75" s="26">
        <v>1184205</v>
      </c>
      <c r="M75" s="26">
        <v>1321904</v>
      </c>
      <c r="N75" s="26">
        <v>1480906</v>
      </c>
      <c r="O75" s="26">
        <v>1535149</v>
      </c>
      <c r="P75" s="26">
        <v>1646810</v>
      </c>
      <c r="Q75" s="26">
        <v>1781805</v>
      </c>
      <c r="R75" s="31">
        <v>1963442</v>
      </c>
    </row>
    <row r="76" spans="1:18" ht="12.75" customHeight="1" x14ac:dyDescent="0.3">
      <c r="A76" s="44" t="s">
        <v>341</v>
      </c>
      <c r="B76" s="12" t="s">
        <v>620</v>
      </c>
      <c r="C76" s="14" t="str">
        <f>VLOOKUP($A76,db_emp!$A$7:$N$156,2,FALSE)</f>
        <v>Sabin</v>
      </c>
      <c r="D76" s="182" t="str">
        <f>VLOOKUP($A76,db_emp!$A$7:$N$157,D$5,FALSE)</f>
        <v>Diagnóstico e Terapia</v>
      </c>
      <c r="E76" s="44" t="str">
        <f t="shared" si="6"/>
        <v>SABI</v>
      </c>
      <c r="F76" s="44" t="str">
        <f>VLOOKUP(E76,db_emp!$D$7:$E$156,2,FALSE)</f>
        <v>SABI</v>
      </c>
      <c r="G76" s="83"/>
      <c r="H76" s="225"/>
      <c r="I76" s="78" t="s">
        <v>25</v>
      </c>
      <c r="J76" s="78" t="s">
        <v>25</v>
      </c>
      <c r="K76" s="78" t="s">
        <v>25</v>
      </c>
      <c r="L76" s="78" t="s">
        <v>25</v>
      </c>
      <c r="M76" s="26">
        <v>154400</v>
      </c>
      <c r="N76" s="41">
        <v>191742</v>
      </c>
      <c r="O76" s="26">
        <v>182787</v>
      </c>
      <c r="P76" s="26">
        <v>243850</v>
      </c>
      <c r="Q76" s="26">
        <v>235839</v>
      </c>
      <c r="R76" s="31">
        <v>236426</v>
      </c>
    </row>
    <row r="77" spans="1:18" ht="12.75" customHeight="1" x14ac:dyDescent="0.3">
      <c r="A77" s="44" t="s">
        <v>351</v>
      </c>
      <c r="B77" s="12" t="s">
        <v>620</v>
      </c>
      <c r="C77" s="14" t="str">
        <f>VLOOKUP($A77,db_emp!$A$7:$N$156,2,FALSE)</f>
        <v>Sanofi Medley</v>
      </c>
      <c r="D77" s="76" t="str">
        <f>VLOOKUP($A77,db_emp!$A$7:$N$157,D$5,FALSE)</f>
        <v>Ind. Farmacêutica</v>
      </c>
      <c r="E77" s="44" t="str">
        <f t="shared" si="6"/>
        <v>SANO</v>
      </c>
      <c r="F77" s="44" t="str">
        <f>VLOOKUP(E77,db_emp!$D$7:$E$156,2,FALSE)</f>
        <v>SANO</v>
      </c>
      <c r="G77" s="83"/>
      <c r="H77" s="225"/>
      <c r="I77" s="26" t="s">
        <v>25</v>
      </c>
      <c r="J77" s="26" t="s">
        <v>25</v>
      </c>
      <c r="K77" s="26" t="s">
        <v>25</v>
      </c>
      <c r="L77" s="26" t="s">
        <v>25</v>
      </c>
      <c r="M77" s="26">
        <v>3354850</v>
      </c>
      <c r="N77" s="26">
        <v>3322145</v>
      </c>
      <c r="O77" s="26">
        <v>2815282</v>
      </c>
      <c r="P77" s="26">
        <v>2873307</v>
      </c>
      <c r="Q77" s="26">
        <v>2799874</v>
      </c>
      <c r="R77" s="26">
        <v>2092001</v>
      </c>
    </row>
    <row r="78" spans="1:18" ht="12.75" customHeight="1" x14ac:dyDescent="0.3">
      <c r="A78" s="44" t="s">
        <v>357</v>
      </c>
      <c r="B78" s="12" t="s">
        <v>620</v>
      </c>
      <c r="C78" s="14" t="str">
        <f>VLOOKUP($A78,db_emp!$A$7:$N$156,2,FALSE)</f>
        <v>Sanofi Aventis</v>
      </c>
      <c r="D78" s="76" t="str">
        <f>VLOOKUP($A78,db_emp!$A$7:$N$157,D$5,FALSE)</f>
        <v>Ind. Farmacêutica</v>
      </c>
      <c r="E78" s="44" t="str">
        <f t="shared" si="6"/>
        <v>SAVE</v>
      </c>
      <c r="F78" s="44" t="str">
        <f>VLOOKUP(E78,db_emp!$D$7:$E$156,2,FALSE)</f>
        <v>SANO</v>
      </c>
      <c r="G78" s="83"/>
      <c r="H78" s="225"/>
      <c r="I78" s="26">
        <v>2667044</v>
      </c>
      <c r="J78" s="26">
        <v>2968791</v>
      </c>
      <c r="K78" s="26">
        <v>1545434</v>
      </c>
      <c r="L78" s="26">
        <v>1439327</v>
      </c>
      <c r="M78" s="26" t="s">
        <v>25</v>
      </c>
      <c r="N78" s="26" t="s">
        <v>25</v>
      </c>
      <c r="O78" s="26" t="s">
        <v>25</v>
      </c>
      <c r="P78" s="26" t="s">
        <v>25</v>
      </c>
      <c r="Q78" s="26" t="s">
        <v>25</v>
      </c>
      <c r="R78" s="26" t="s">
        <v>25</v>
      </c>
    </row>
    <row r="79" spans="1:18" ht="12.75" customHeight="1" x14ac:dyDescent="0.3">
      <c r="A79" s="44" t="s">
        <v>365</v>
      </c>
      <c r="B79" s="12" t="s">
        <v>620</v>
      </c>
      <c r="C79" s="14" t="str">
        <f>VLOOKUP($A79,db_emp!$A$7:$N$156,2,FALSE)</f>
        <v>Sociedade Beneficente São Camilo (Hospital São Camilo)</v>
      </c>
      <c r="D79" s="180" t="str">
        <f>VLOOKUP($A79,db_emp!$A$7:$N$157,D$5,FALSE)</f>
        <v>Redes Hospitalares</v>
      </c>
      <c r="E79" s="44" t="str">
        <f t="shared" si="6"/>
        <v>SBSC</v>
      </c>
      <c r="F79" s="44" t="str">
        <f>VLOOKUP(E79,db_emp!$D$7:$E$156,2,FALSE)</f>
        <v>SBSC</v>
      </c>
      <c r="G79" s="83"/>
      <c r="H79" s="225"/>
      <c r="I79" s="26" t="s">
        <v>25</v>
      </c>
      <c r="J79" s="26" t="s">
        <v>25</v>
      </c>
      <c r="K79" s="26" t="s">
        <v>25</v>
      </c>
      <c r="L79" s="26" t="s">
        <v>25</v>
      </c>
      <c r="M79" s="26" t="s">
        <v>25</v>
      </c>
      <c r="N79" s="26" t="s">
        <v>25</v>
      </c>
      <c r="O79" s="26">
        <v>2519604</v>
      </c>
      <c r="P79" s="26">
        <v>2821132</v>
      </c>
      <c r="Q79" s="31">
        <v>2787144</v>
      </c>
      <c r="R79" s="31">
        <v>2810356</v>
      </c>
    </row>
    <row r="80" spans="1:18" ht="12.75" customHeight="1" x14ac:dyDescent="0.3">
      <c r="A80" s="44" t="s">
        <v>369</v>
      </c>
      <c r="B80" s="12" t="s">
        <v>620</v>
      </c>
      <c r="C80" s="14" t="str">
        <f>VLOOKUP($A80,db_emp!$A$7:$N$156,2,FALSE)</f>
        <v>Santa Casa de Porto Alegre</v>
      </c>
      <c r="D80" s="180" t="str">
        <f>VLOOKUP($A80,db_emp!$A$7:$N$157,D$5,FALSE)</f>
        <v>Redes Hospitalares</v>
      </c>
      <c r="E80" s="44" t="str">
        <f t="shared" si="6"/>
        <v>SCPA</v>
      </c>
      <c r="F80" s="44" t="str">
        <f>VLOOKUP(E80,db_emp!$D$7:$E$156,2,FALSE)</f>
        <v>SCPA</v>
      </c>
      <c r="G80" s="83"/>
      <c r="H80" s="225"/>
      <c r="I80" s="26">
        <v>324333.65299999999</v>
      </c>
      <c r="J80" s="26">
        <v>310288.91100000002</v>
      </c>
      <c r="K80" s="26">
        <v>327299.60800000001</v>
      </c>
      <c r="L80" s="26">
        <v>330222</v>
      </c>
      <c r="M80" s="26">
        <v>354377</v>
      </c>
      <c r="N80" s="26">
        <v>359712</v>
      </c>
      <c r="O80" s="26">
        <v>313176</v>
      </c>
      <c r="P80" s="26">
        <v>299830</v>
      </c>
      <c r="Q80" s="31">
        <v>304260</v>
      </c>
      <c r="R80" s="31">
        <v>327950</v>
      </c>
    </row>
    <row r="81" spans="1:18" ht="12.75" customHeight="1" x14ac:dyDescent="0.3">
      <c r="A81" s="44" t="s">
        <v>373</v>
      </c>
      <c r="B81" s="12" t="s">
        <v>620</v>
      </c>
      <c r="C81" s="14" t="str">
        <f>VLOOKUP($A81,db_emp!$A$7:$N$156,2,FALSE)</f>
        <v>Seconci</v>
      </c>
      <c r="D81" s="85" t="str">
        <f>VLOOKUP($A81,db_emp!$A$7:$N$157,D$5,FALSE)</f>
        <v>Gestão como OS</v>
      </c>
      <c r="E81" s="44" t="str">
        <f t="shared" si="6"/>
        <v>SECO</v>
      </c>
      <c r="F81" s="44" t="str">
        <f>VLOOKUP(E81,db_emp!$D$7:$E$156,2,FALSE)</f>
        <v>SECO</v>
      </c>
      <c r="G81" s="83"/>
      <c r="H81" s="225"/>
      <c r="I81" s="41">
        <v>25457</v>
      </c>
      <c r="J81" s="41">
        <v>29474</v>
      </c>
      <c r="K81" s="26">
        <v>42996</v>
      </c>
      <c r="L81" s="26">
        <v>48828</v>
      </c>
      <c r="M81" s="26">
        <v>55562</v>
      </c>
      <c r="N81" s="26">
        <v>31517</v>
      </c>
      <c r="O81" s="26">
        <v>43926</v>
      </c>
      <c r="P81" s="26">
        <v>54238</v>
      </c>
      <c r="Q81" s="31">
        <v>50530</v>
      </c>
      <c r="R81" s="31">
        <v>52224.964999999997</v>
      </c>
    </row>
    <row r="82" spans="1:18" ht="12.75" customHeight="1" x14ac:dyDescent="0.3">
      <c r="A82" s="44" t="s">
        <v>377</v>
      </c>
      <c r="B82" s="12" t="s">
        <v>620</v>
      </c>
      <c r="C82" s="14" t="str">
        <f>VLOOKUP($A82,db_emp!$A$7:$N$156,2,FALSE)</f>
        <v>Hospital Sírio Libanês</v>
      </c>
      <c r="D82" s="180" t="str">
        <f>VLOOKUP($A82,db_emp!$A$7:$N$157,D$5,FALSE)</f>
        <v>Redes Hospitalares</v>
      </c>
      <c r="E82" s="44" t="str">
        <f t="shared" si="6"/>
        <v>SILI</v>
      </c>
      <c r="F82" s="44" t="str">
        <f>VLOOKUP(E82,db_emp!$D$7:$E$156,2,FALSE)</f>
        <v>SILI</v>
      </c>
      <c r="G82" s="83"/>
      <c r="H82" s="225"/>
      <c r="I82" s="26">
        <v>960683</v>
      </c>
      <c r="J82" s="26" t="s">
        <v>25</v>
      </c>
      <c r="K82" s="26" t="s">
        <v>25</v>
      </c>
      <c r="L82" s="26" t="s">
        <v>25</v>
      </c>
      <c r="M82" s="26" t="s">
        <v>25</v>
      </c>
      <c r="N82" s="26">
        <v>1761540</v>
      </c>
      <c r="O82" s="26">
        <v>1655776</v>
      </c>
      <c r="P82" s="26">
        <v>1630633</v>
      </c>
      <c r="Q82" s="31">
        <v>1632021</v>
      </c>
      <c r="R82" s="31">
        <v>1609033</v>
      </c>
    </row>
    <row r="83" spans="1:18" ht="12.75" customHeight="1" x14ac:dyDescent="0.3">
      <c r="A83" s="44" t="s">
        <v>381</v>
      </c>
      <c r="B83" s="12" t="s">
        <v>620</v>
      </c>
      <c r="C83" s="14" t="str">
        <f>VLOOKUP($A83,db_emp!$A$7:$N$156,2,FALSE)</f>
        <v>Solfarma</v>
      </c>
      <c r="D83" s="86" t="str">
        <f>VLOOKUP($A83,db_emp!$A$7:$N$157,D$5,FALSE)</f>
        <v>Distribuição</v>
      </c>
      <c r="E83" s="44" t="str">
        <f t="shared" si="6"/>
        <v>SOLF</v>
      </c>
      <c r="F83" s="44" t="str">
        <f>VLOOKUP(E83,db_emp!$D$7:$E$156,2,FALSE)</f>
        <v>SOLF</v>
      </c>
      <c r="G83" s="83"/>
      <c r="H83" s="225"/>
      <c r="I83" s="26" t="s">
        <v>25</v>
      </c>
      <c r="J83" s="26" t="s">
        <v>25</v>
      </c>
      <c r="K83" s="26" t="s">
        <v>25</v>
      </c>
      <c r="L83" s="26">
        <v>8954</v>
      </c>
      <c r="M83" s="26">
        <v>6072</v>
      </c>
      <c r="N83" s="26">
        <v>7908</v>
      </c>
      <c r="O83" s="26">
        <v>10657</v>
      </c>
      <c r="P83" s="26">
        <v>18325</v>
      </c>
      <c r="Q83" s="26">
        <v>49059</v>
      </c>
      <c r="R83" s="220">
        <v>92083</v>
      </c>
    </row>
    <row r="84" spans="1:18" ht="12.75" customHeight="1" x14ac:dyDescent="0.3">
      <c r="A84" s="44" t="s">
        <v>385</v>
      </c>
      <c r="B84" s="12" t="s">
        <v>620</v>
      </c>
      <c r="C84" s="14" t="str">
        <f>VLOOKUP($A84,db_emp!$A$7:$N$156,2,FALSE)</f>
        <v>SPDM Hospital São Paulo</v>
      </c>
      <c r="D84" s="85" t="str">
        <f>VLOOKUP($A84,db_emp!$A$7:$N$157,D$5,FALSE)</f>
        <v>Gestão como OS</v>
      </c>
      <c r="E84" s="44" t="str">
        <f t="shared" si="6"/>
        <v>SPDM</v>
      </c>
      <c r="F84" s="44" t="str">
        <f>VLOOKUP(E84,db_emp!$D$7:$E$156,2,FALSE)</f>
        <v>SPDM</v>
      </c>
      <c r="G84" s="83"/>
      <c r="H84" s="225"/>
      <c r="I84" s="26">
        <v>-17088</v>
      </c>
      <c r="J84" s="26">
        <v>-12972</v>
      </c>
      <c r="K84" s="26">
        <v>-53971</v>
      </c>
      <c r="L84" s="41">
        <v>-74152</v>
      </c>
      <c r="M84" s="26">
        <v>-106674</v>
      </c>
      <c r="N84" s="41">
        <v>-80577</v>
      </c>
      <c r="O84" s="26">
        <v>-228121</v>
      </c>
      <c r="P84" s="41">
        <v>-296469</v>
      </c>
      <c r="Q84" s="26">
        <v>-34047</v>
      </c>
      <c r="R84" s="31">
        <v>-59801</v>
      </c>
    </row>
    <row r="85" spans="1:18" ht="12.75" customHeight="1" x14ac:dyDescent="0.3">
      <c r="A85" s="44" t="s">
        <v>329</v>
      </c>
      <c r="B85" s="12" t="s">
        <v>620</v>
      </c>
      <c r="C85" s="14" t="str">
        <f>VLOOKUP($A85,db_emp!$A$7:$N$156,2,FALSE)</f>
        <v>SulAmérica</v>
      </c>
      <c r="D85" s="84" t="str">
        <f>VLOOKUP($A85,db_emp!$A$7:$N$157,D$5,FALSE)</f>
        <v>Planos e Seguros</v>
      </c>
      <c r="E85" s="44" t="str">
        <f t="shared" si="6"/>
        <v>SULA</v>
      </c>
      <c r="F85" s="44" t="str">
        <f>VLOOKUP(E85,db_emp!$D$7:$E$156,2,FALSE)</f>
        <v>RDOR</v>
      </c>
      <c r="G85" s="83"/>
      <c r="H85" s="225"/>
      <c r="I85" s="41">
        <v>3965574</v>
      </c>
      <c r="J85" s="26">
        <v>4430871</v>
      </c>
      <c r="K85" s="41">
        <v>5040908</v>
      </c>
      <c r="L85" s="41">
        <v>5640391</v>
      </c>
      <c r="M85" s="41">
        <v>6287513</v>
      </c>
      <c r="N85" s="41">
        <v>7147705</v>
      </c>
      <c r="O85" s="41">
        <v>8103771</v>
      </c>
      <c r="P85" s="41">
        <v>8138376</v>
      </c>
      <c r="Q85" s="26" t="s">
        <v>25</v>
      </c>
      <c r="R85" s="26" t="s">
        <v>25</v>
      </c>
    </row>
    <row r="86" spans="1:18" ht="12.75" customHeight="1" x14ac:dyDescent="0.3">
      <c r="A86" s="44" t="s">
        <v>389</v>
      </c>
      <c r="B86" s="12" t="s">
        <v>620</v>
      </c>
      <c r="C86" s="14" t="str">
        <f>VLOOKUP($A86,db_emp!$A$7:$N$156,2,FALSE)</f>
        <v>Teuto</v>
      </c>
      <c r="D86" s="76" t="str">
        <f>VLOOKUP($A86,db_emp!$A$7:$N$157,D$5,FALSE)</f>
        <v>Ind. Farmacêutica</v>
      </c>
      <c r="E86" s="44" t="str">
        <f t="shared" si="6"/>
        <v>TEUT</v>
      </c>
      <c r="F86" s="44" t="str">
        <f>VLOOKUP(E86,db_emp!$D$7:$E$156,2,FALSE)</f>
        <v>TEUT</v>
      </c>
      <c r="G86" s="83"/>
      <c r="H86" s="225"/>
      <c r="I86" s="26">
        <v>326420</v>
      </c>
      <c r="J86" s="26">
        <v>298066</v>
      </c>
      <c r="K86" s="26" t="s">
        <v>25</v>
      </c>
      <c r="L86" s="26">
        <v>306347</v>
      </c>
      <c r="M86" s="26">
        <v>317703</v>
      </c>
      <c r="N86" s="26">
        <v>419603</v>
      </c>
      <c r="O86" s="26">
        <v>543262</v>
      </c>
      <c r="P86" s="26">
        <v>669760</v>
      </c>
      <c r="Q86" s="26">
        <v>818108</v>
      </c>
      <c r="R86" s="31">
        <v>956869</v>
      </c>
    </row>
    <row r="87" spans="1:18" ht="12.75" customHeight="1" x14ac:dyDescent="0.3">
      <c r="A87" s="44" t="s">
        <v>393</v>
      </c>
      <c r="B87" s="12" t="s">
        <v>620</v>
      </c>
      <c r="C87" s="14" t="str">
        <f>VLOOKUP($A87,db_emp!$A$7:$N$156,2,FALSE)</f>
        <v>Unimed Belém</v>
      </c>
      <c r="D87" s="84" t="str">
        <f>VLOOKUP($A87,db_emp!$A$7:$N$157,D$5,FALSE)</f>
        <v>Planos e Seguros</v>
      </c>
      <c r="E87" s="44" t="str">
        <f t="shared" si="6"/>
        <v>UMBE</v>
      </c>
      <c r="F87" s="44" t="str">
        <f>VLOOKUP(E87,db_emp!$D$7:$E$156,2,FALSE)</f>
        <v>UMBE</v>
      </c>
      <c r="G87" s="83"/>
      <c r="H87" s="225"/>
      <c r="I87" s="41">
        <v>-121978</v>
      </c>
      <c r="J87" s="41">
        <v>29452</v>
      </c>
      <c r="K87" s="41">
        <v>91618</v>
      </c>
      <c r="L87" s="26">
        <v>159480</v>
      </c>
      <c r="M87" s="26">
        <v>214862</v>
      </c>
      <c r="N87" s="26">
        <v>244444</v>
      </c>
      <c r="O87" s="26">
        <v>337657</v>
      </c>
      <c r="P87" s="26">
        <v>216221</v>
      </c>
      <c r="Q87" s="26">
        <v>196968</v>
      </c>
      <c r="R87" s="31">
        <v>145293</v>
      </c>
    </row>
    <row r="88" spans="1:18" ht="12.75" customHeight="1" x14ac:dyDescent="0.3">
      <c r="A88" s="44" t="s">
        <v>397</v>
      </c>
      <c r="B88" s="12" t="s">
        <v>620</v>
      </c>
      <c r="C88" s="14" t="str">
        <f>VLOOKUP($A88,db_emp!$A$7:$N$156,2,FALSE)</f>
        <v>Unimed BH</v>
      </c>
      <c r="D88" s="84" t="str">
        <f>VLOOKUP($A88,db_emp!$A$7:$N$157,D$5,FALSE)</f>
        <v>Planos e Seguros</v>
      </c>
      <c r="E88" s="44" t="str">
        <f t="shared" si="6"/>
        <v>UMBH</v>
      </c>
      <c r="F88" s="44" t="str">
        <f>VLOOKUP(E88,db_emp!$D$7:$E$156,2,FALSE)</f>
        <v>UMBH</v>
      </c>
      <c r="G88" s="83"/>
      <c r="H88" s="225"/>
      <c r="I88" s="26">
        <v>941506</v>
      </c>
      <c r="J88" s="26">
        <v>968673</v>
      </c>
      <c r="K88" s="26">
        <v>1277424</v>
      </c>
      <c r="L88" s="26">
        <v>1589798</v>
      </c>
      <c r="M88" s="26">
        <v>1813703</v>
      </c>
      <c r="N88" s="26">
        <v>2114153</v>
      </c>
      <c r="O88" s="26">
        <v>2612660</v>
      </c>
      <c r="P88" s="26">
        <v>2896737</v>
      </c>
      <c r="Q88" s="26">
        <v>3072697</v>
      </c>
      <c r="R88" s="31">
        <v>3326277</v>
      </c>
    </row>
    <row r="89" spans="1:18" ht="12.75" customHeight="1" x14ac:dyDescent="0.3">
      <c r="A89" s="44" t="s">
        <v>401</v>
      </c>
      <c r="B89" s="12" t="s">
        <v>620</v>
      </c>
      <c r="C89" s="14" t="str">
        <f>VLOOKUP($A89,db_emp!$A$7:$N$156,2,FALSE)</f>
        <v>Unimed Central Nacional</v>
      </c>
      <c r="D89" s="84" t="str">
        <f>VLOOKUP($A89,db_emp!$A$7:$N$157,D$5,FALSE)</f>
        <v>Planos e Seguros</v>
      </c>
      <c r="E89" s="44" t="str">
        <f t="shared" si="6"/>
        <v>UMCE</v>
      </c>
      <c r="F89" s="44" t="str">
        <f>VLOOKUP(E89,db_emp!$D$7:$E$156,2,FALSE)</f>
        <v>UMCE</v>
      </c>
      <c r="G89" s="83"/>
      <c r="H89" s="225"/>
      <c r="I89" s="26">
        <v>314507</v>
      </c>
      <c r="J89" s="26">
        <v>345878</v>
      </c>
      <c r="K89" s="26">
        <v>446182</v>
      </c>
      <c r="L89" s="26">
        <v>578713</v>
      </c>
      <c r="M89" s="26">
        <v>753260</v>
      </c>
      <c r="N89" s="26">
        <v>995749</v>
      </c>
      <c r="O89" s="26">
        <v>1512907</v>
      </c>
      <c r="P89" s="26">
        <v>1447542</v>
      </c>
      <c r="Q89" s="26">
        <v>1468365</v>
      </c>
      <c r="R89" s="31">
        <v>861555</v>
      </c>
    </row>
    <row r="90" spans="1:18" ht="12.75" customHeight="1" x14ac:dyDescent="0.3">
      <c r="A90" s="44" t="s">
        <v>405</v>
      </c>
      <c r="B90" s="12" t="s">
        <v>620</v>
      </c>
      <c r="C90" s="14" t="str">
        <f>VLOOKUP($A90,db_emp!$A$7:$N$156,2,FALSE)</f>
        <v>Unimed Campinas</v>
      </c>
      <c r="D90" s="84" t="str">
        <f>VLOOKUP($A90,db_emp!$A$7:$N$157,D$5,FALSE)</f>
        <v>Planos e Seguros</v>
      </c>
      <c r="E90" s="44" t="str">
        <f t="shared" si="6"/>
        <v>UMCP</v>
      </c>
      <c r="F90" s="44" t="str">
        <f>VLOOKUP(E90,db_emp!$D$7:$E$156,2,FALSE)</f>
        <v>UMCP</v>
      </c>
      <c r="G90" s="83"/>
      <c r="H90" s="225"/>
      <c r="I90" s="26" t="s">
        <v>25</v>
      </c>
      <c r="J90" s="26" t="s">
        <v>25</v>
      </c>
      <c r="K90" s="26">
        <v>201451</v>
      </c>
      <c r="L90" s="26">
        <v>263144</v>
      </c>
      <c r="M90" s="26">
        <v>334081</v>
      </c>
      <c r="N90" s="26">
        <v>428376</v>
      </c>
      <c r="O90" s="26">
        <v>557640</v>
      </c>
      <c r="P90" s="41">
        <v>562192</v>
      </c>
      <c r="Q90" s="26">
        <v>699297</v>
      </c>
      <c r="R90" s="31">
        <v>793691</v>
      </c>
    </row>
    <row r="91" spans="1:18" ht="12.75" customHeight="1" x14ac:dyDescent="0.3">
      <c r="A91" s="44" t="s">
        <v>409</v>
      </c>
      <c r="B91" s="12" t="s">
        <v>620</v>
      </c>
      <c r="C91" s="14" t="str">
        <f>VLOOKUP($A91,db_emp!$A$7:$N$156,2,FALSE)</f>
        <v>Unimed Curitiba</v>
      </c>
      <c r="D91" s="84" t="str">
        <f>VLOOKUP($A91,db_emp!$A$7:$N$157,D$5,FALSE)</f>
        <v>Planos e Seguros</v>
      </c>
      <c r="E91" s="44" t="str">
        <f t="shared" si="6"/>
        <v>UMCR</v>
      </c>
      <c r="F91" s="44" t="str">
        <f>VLOOKUP(E91,db_emp!$D$7:$E$156,2,FALSE)</f>
        <v>UMCR</v>
      </c>
      <c r="G91" s="83"/>
      <c r="H91" s="225"/>
      <c r="I91" s="41">
        <v>152895</v>
      </c>
      <c r="J91" s="41">
        <v>179694</v>
      </c>
      <c r="K91" s="41">
        <v>303664</v>
      </c>
      <c r="L91" s="41">
        <v>408345</v>
      </c>
      <c r="M91" s="41">
        <v>491371</v>
      </c>
      <c r="N91" s="41">
        <v>587162</v>
      </c>
      <c r="O91" s="41">
        <v>772320</v>
      </c>
      <c r="P91" s="41">
        <v>711300</v>
      </c>
      <c r="Q91" s="41">
        <v>659981</v>
      </c>
      <c r="R91" s="31">
        <v>731813</v>
      </c>
    </row>
    <row r="92" spans="1:18" ht="12.75" customHeight="1" x14ac:dyDescent="0.3">
      <c r="A92" s="44" t="s">
        <v>413</v>
      </c>
      <c r="B92" s="12" t="s">
        <v>620</v>
      </c>
      <c r="C92" s="14" t="str">
        <f>VLOOKUP($A92,db_emp!$A$7:$N$156,2,FALSE)</f>
        <v>Unimed Cuiabá</v>
      </c>
      <c r="D92" s="84" t="str">
        <f>VLOOKUP($A92,db_emp!$A$7:$N$157,D$5,FALSE)</f>
        <v>Planos e Seguros</v>
      </c>
      <c r="E92" s="44" t="str">
        <f t="shared" si="6"/>
        <v>UMCU</v>
      </c>
      <c r="F92" s="44" t="str">
        <f>VLOOKUP(E92,db_emp!$D$7:$E$156,2,FALSE)</f>
        <v>UMCU</v>
      </c>
      <c r="G92" s="83"/>
      <c r="H92" s="225"/>
      <c r="I92" s="41">
        <v>83227</v>
      </c>
      <c r="J92" s="26">
        <v>112802</v>
      </c>
      <c r="K92" s="26">
        <v>139109</v>
      </c>
      <c r="L92" s="41">
        <v>198744</v>
      </c>
      <c r="M92" s="26">
        <v>215814</v>
      </c>
      <c r="N92" s="41">
        <v>199944</v>
      </c>
      <c r="O92" s="41">
        <v>207089</v>
      </c>
      <c r="P92" s="26">
        <v>209103</v>
      </c>
      <c r="Q92" s="41">
        <v>-193024</v>
      </c>
      <c r="R92" s="31">
        <v>-124030</v>
      </c>
    </row>
    <row r="93" spans="1:18" ht="12.75" customHeight="1" x14ac:dyDescent="0.3">
      <c r="A93" s="44" t="s">
        <v>417</v>
      </c>
      <c r="B93" s="12" t="s">
        <v>620</v>
      </c>
      <c r="C93" s="14" t="str">
        <f>VLOOKUP($A93,db_emp!$A$7:$N$156,2,FALSE)</f>
        <v>Unimed Florianópolis</v>
      </c>
      <c r="D93" s="84" t="str">
        <f>VLOOKUP($A93,db_emp!$A$7:$N$157,D$5,FALSE)</f>
        <v>Planos e Seguros</v>
      </c>
      <c r="E93" s="44" t="str">
        <f t="shared" si="6"/>
        <v>UMFL</v>
      </c>
      <c r="F93" s="44" t="str">
        <f>VLOOKUP(E93,db_emp!$D$7:$E$156,2,FALSE)</f>
        <v>UMFL</v>
      </c>
      <c r="G93" s="83"/>
      <c r="H93" s="225"/>
      <c r="I93" s="26">
        <v>49024</v>
      </c>
      <c r="J93" s="41">
        <v>66181</v>
      </c>
      <c r="K93" s="26">
        <v>91043</v>
      </c>
      <c r="L93" s="41">
        <v>140950</v>
      </c>
      <c r="M93" s="26">
        <v>172874</v>
      </c>
      <c r="N93" s="26">
        <v>204037</v>
      </c>
      <c r="O93" s="41">
        <v>291342</v>
      </c>
      <c r="P93" s="41">
        <v>323335</v>
      </c>
      <c r="Q93" s="41">
        <v>342192</v>
      </c>
      <c r="R93" s="31">
        <v>408097</v>
      </c>
    </row>
    <row r="94" spans="1:18" ht="12.75" customHeight="1" x14ac:dyDescent="0.3">
      <c r="A94" s="44" t="s">
        <v>421</v>
      </c>
      <c r="B94" s="12" t="s">
        <v>620</v>
      </c>
      <c r="C94" s="14" t="str">
        <f>VLOOKUP($A94,db_emp!$A$7:$N$156,2,FALSE)</f>
        <v>Unimed Fortaleza</v>
      </c>
      <c r="D94" s="84" t="str">
        <f>VLOOKUP($A94,db_emp!$A$7:$N$157,D$5,FALSE)</f>
        <v>Planos e Seguros</v>
      </c>
      <c r="E94" s="44" t="str">
        <f t="shared" si="6"/>
        <v>UMFO</v>
      </c>
      <c r="F94" s="44" t="str">
        <f>VLOOKUP(E94,db_emp!$D$7:$E$156,2,FALSE)</f>
        <v>UMFO</v>
      </c>
      <c r="G94" s="83"/>
      <c r="H94" s="225"/>
      <c r="I94" s="26">
        <v>129871</v>
      </c>
      <c r="J94" s="26">
        <v>185350</v>
      </c>
      <c r="K94" s="26">
        <v>239724</v>
      </c>
      <c r="L94" s="26">
        <v>273255</v>
      </c>
      <c r="M94" s="41">
        <v>335703</v>
      </c>
      <c r="N94" s="26">
        <v>423237</v>
      </c>
      <c r="O94" s="41">
        <v>546365</v>
      </c>
      <c r="P94" s="41">
        <v>483034</v>
      </c>
      <c r="Q94" s="26">
        <v>482454</v>
      </c>
      <c r="R94" s="31">
        <v>482554</v>
      </c>
    </row>
    <row r="95" spans="1:18" ht="12.75" customHeight="1" x14ac:dyDescent="0.3">
      <c r="A95" s="44" t="s">
        <v>425</v>
      </c>
      <c r="B95" s="12" t="s">
        <v>620</v>
      </c>
      <c r="C95" s="14" t="str">
        <f>VLOOKUP($A95,db_emp!$A$7:$N$156,2,FALSE)</f>
        <v>Unimed Goiânia</v>
      </c>
      <c r="D95" s="84" t="str">
        <f>VLOOKUP($A95,db_emp!$A$7:$N$157,D$5,FALSE)</f>
        <v>Planos e Seguros</v>
      </c>
      <c r="E95" s="44" t="str">
        <f t="shared" si="6"/>
        <v>UMGO</v>
      </c>
      <c r="F95" s="44" t="str">
        <f>VLOOKUP(E95,db_emp!$D$7:$E$156,2,FALSE)</f>
        <v>UMGO</v>
      </c>
      <c r="G95" s="83"/>
      <c r="H95" s="225"/>
      <c r="I95" s="26" t="s">
        <v>25</v>
      </c>
      <c r="J95" s="26" t="s">
        <v>25</v>
      </c>
      <c r="K95" s="26" t="s">
        <v>25</v>
      </c>
      <c r="L95" s="26">
        <v>228898</v>
      </c>
      <c r="M95" s="41">
        <v>273341</v>
      </c>
      <c r="N95" s="26">
        <v>359253</v>
      </c>
      <c r="O95" s="26">
        <v>515382</v>
      </c>
      <c r="P95" s="26">
        <v>453136</v>
      </c>
      <c r="Q95" s="26">
        <v>378628</v>
      </c>
      <c r="R95" s="31">
        <v>408209</v>
      </c>
    </row>
    <row r="96" spans="1:18" ht="12.75" customHeight="1" x14ac:dyDescent="0.3">
      <c r="A96" s="44" t="s">
        <v>429</v>
      </c>
      <c r="B96" s="12" t="s">
        <v>620</v>
      </c>
      <c r="C96" s="14" t="str">
        <f>VLOOKUP($A96,db_emp!$A$7:$N$156,2,FALSE)</f>
        <v>Unimed Natal</v>
      </c>
      <c r="D96" s="84" t="str">
        <f>VLOOKUP($A96,db_emp!$A$7:$N$157,D$5,FALSE)</f>
        <v>Planos e Seguros</v>
      </c>
      <c r="E96" s="44" t="str">
        <f t="shared" si="6"/>
        <v>UMNA</v>
      </c>
      <c r="F96" s="44" t="str">
        <f>VLOOKUP(E96,db_emp!$D$7:$E$156,2,FALSE)</f>
        <v>UMNA</v>
      </c>
      <c r="G96" s="83"/>
      <c r="H96" s="225"/>
      <c r="I96" s="26">
        <v>52590</v>
      </c>
      <c r="J96" s="26">
        <v>60560</v>
      </c>
      <c r="K96" s="26">
        <v>81840</v>
      </c>
      <c r="L96" s="41">
        <v>124274</v>
      </c>
      <c r="M96" s="41">
        <v>204724</v>
      </c>
      <c r="N96" s="41">
        <v>247961</v>
      </c>
      <c r="O96" s="41">
        <v>322567</v>
      </c>
      <c r="P96" s="26">
        <v>226129</v>
      </c>
      <c r="Q96" s="26">
        <v>231923</v>
      </c>
      <c r="R96" s="31">
        <v>232453</v>
      </c>
    </row>
    <row r="97" spans="1:18" ht="12.75" customHeight="1" x14ac:dyDescent="0.3">
      <c r="A97" s="44" t="s">
        <v>433</v>
      </c>
      <c r="B97" s="12" t="s">
        <v>620</v>
      </c>
      <c r="C97" s="14" t="str">
        <f>VLOOKUP($A97,db_emp!$A$7:$N$156,2,FALSE)</f>
        <v>Unimed Porto Alegre</v>
      </c>
      <c r="D97" s="84" t="str">
        <f>VLOOKUP($A97,db_emp!$A$7:$N$157,D$5,FALSE)</f>
        <v>Planos e Seguros</v>
      </c>
      <c r="E97" s="44" t="str">
        <f t="shared" si="6"/>
        <v>UMPA</v>
      </c>
      <c r="F97" s="44" t="str">
        <f>VLOOKUP(E97,db_emp!$D$7:$E$156,2,FALSE)</f>
        <v>UMPA</v>
      </c>
      <c r="G97" s="83"/>
      <c r="H97" s="225"/>
      <c r="I97" s="26">
        <v>221333</v>
      </c>
      <c r="J97" s="26">
        <v>300915</v>
      </c>
      <c r="K97" s="26">
        <v>390675</v>
      </c>
      <c r="L97" s="26">
        <v>513068</v>
      </c>
      <c r="M97" s="26">
        <v>655849</v>
      </c>
      <c r="N97" s="26">
        <v>741866</v>
      </c>
      <c r="O97" s="26">
        <v>963442</v>
      </c>
      <c r="P97" s="26">
        <v>1010095</v>
      </c>
      <c r="Q97" s="26">
        <v>1151113</v>
      </c>
      <c r="R97" s="31">
        <v>1373719</v>
      </c>
    </row>
    <row r="98" spans="1:18" ht="12.75" customHeight="1" x14ac:dyDescent="0.3">
      <c r="A98" s="44" t="s">
        <v>437</v>
      </c>
      <c r="B98" s="12" t="s">
        <v>620</v>
      </c>
      <c r="C98" s="14" t="str">
        <f>VLOOKUP($A98,db_emp!$A$7:$N$156,2,FALSE)</f>
        <v>Unimed Recife</v>
      </c>
      <c r="D98" s="84" t="str">
        <f>VLOOKUP($A98,db_emp!$A$7:$N$157,D$5,FALSE)</f>
        <v>Planos e Seguros</v>
      </c>
      <c r="E98" s="44" t="str">
        <f t="shared" si="6"/>
        <v>UMRE</v>
      </c>
      <c r="F98" s="44" t="str">
        <f>VLOOKUP(E98,db_emp!$D$7:$E$156,2,FALSE)</f>
        <v>UMRE</v>
      </c>
      <c r="G98" s="83"/>
      <c r="H98" s="225"/>
      <c r="I98" s="26" t="s">
        <v>25</v>
      </c>
      <c r="J98" s="26" t="s">
        <v>25</v>
      </c>
      <c r="K98" s="26" t="s">
        <v>25</v>
      </c>
      <c r="L98" s="41">
        <v>104054</v>
      </c>
      <c r="M98" s="41">
        <v>163665</v>
      </c>
      <c r="N98" s="41">
        <v>198983</v>
      </c>
      <c r="O98" s="41">
        <v>244095</v>
      </c>
      <c r="P98" s="41">
        <v>193740</v>
      </c>
      <c r="Q98" s="41">
        <v>132097</v>
      </c>
      <c r="R98" s="31">
        <v>95040</v>
      </c>
    </row>
    <row r="99" spans="1:18" ht="12.75" customHeight="1" x14ac:dyDescent="0.3">
      <c r="A99" s="44" t="s">
        <v>441</v>
      </c>
      <c r="B99" s="12" t="s">
        <v>620</v>
      </c>
      <c r="C99" s="14" t="str">
        <f>VLOOKUP($A99,db_emp!$A$7:$N$156,2,FALSE)</f>
        <v>Unimed Rio</v>
      </c>
      <c r="D99" s="84" t="str">
        <f>VLOOKUP($A99,db_emp!$A$7:$N$157,D$5,FALSE)</f>
        <v>Planos e Seguros</v>
      </c>
      <c r="E99" s="44" t="str">
        <f t="shared" si="6"/>
        <v>UMRJ</v>
      </c>
      <c r="F99" s="44" t="str">
        <f>VLOOKUP(E99,db_emp!$D$7:$E$156,2,FALSE)</f>
        <v>UMRJ</v>
      </c>
      <c r="G99" s="83"/>
      <c r="H99" s="225"/>
      <c r="I99" s="41">
        <v>-998319</v>
      </c>
      <c r="J99" s="26">
        <v>-1089609</v>
      </c>
      <c r="K99" s="26">
        <v>-999748</v>
      </c>
      <c r="L99" s="41">
        <v>-1073779</v>
      </c>
      <c r="M99" s="26">
        <v>-945266</v>
      </c>
      <c r="N99" s="26">
        <v>-948035</v>
      </c>
      <c r="O99" s="26">
        <v>-848588</v>
      </c>
      <c r="P99" s="26">
        <v>-654077</v>
      </c>
      <c r="Q99" s="26">
        <v>-2382488</v>
      </c>
      <c r="R99" s="26">
        <v>-3307825</v>
      </c>
    </row>
    <row r="100" spans="1:18" ht="12.75" customHeight="1" x14ac:dyDescent="0.3">
      <c r="A100" s="44" t="s">
        <v>445</v>
      </c>
      <c r="B100" s="12" t="s">
        <v>620</v>
      </c>
      <c r="C100" s="14" t="str">
        <f>VLOOKUP($A100,db_emp!$A$7:$N$156,2,FALSE)</f>
        <v>Unimed Vitória</v>
      </c>
      <c r="D100" s="84" t="str">
        <f>VLOOKUP($A100,db_emp!$A$7:$N$157,D$5,FALSE)</f>
        <v>Planos e Seguros</v>
      </c>
      <c r="E100" s="44" t="str">
        <f t="shared" si="6"/>
        <v>UMVI</v>
      </c>
      <c r="F100" s="44" t="str">
        <f>VLOOKUP(E100,db_emp!$D$7:$E$156,2,FALSE)</f>
        <v>UMVI</v>
      </c>
      <c r="G100" s="83"/>
      <c r="H100" s="225"/>
      <c r="I100" s="26" t="s">
        <v>25</v>
      </c>
      <c r="J100" s="26" t="s">
        <v>25</v>
      </c>
      <c r="K100" s="26" t="s">
        <v>25</v>
      </c>
      <c r="L100" s="26">
        <v>209834</v>
      </c>
      <c r="M100" s="26">
        <v>278682</v>
      </c>
      <c r="N100" s="26">
        <v>317901</v>
      </c>
      <c r="O100" s="26">
        <v>390613</v>
      </c>
      <c r="P100" s="26">
        <v>377289</v>
      </c>
      <c r="Q100" s="26">
        <v>379985</v>
      </c>
      <c r="R100" s="31">
        <v>409745</v>
      </c>
    </row>
    <row r="101" spans="1:18" ht="12.75" customHeight="1" x14ac:dyDescent="0.3">
      <c r="A101" s="44" t="s">
        <v>449</v>
      </c>
      <c r="B101" s="12" t="s">
        <v>620</v>
      </c>
      <c r="C101" s="14" t="str">
        <f>VLOOKUP($A101,db_emp!$A$7:$N$156,2,FALSE)</f>
        <v>União Química</v>
      </c>
      <c r="D101" s="76" t="str">
        <f>VLOOKUP($A101,db_emp!$A$7:$N$157,D$5,FALSE)</f>
        <v>Ind. Farmacêutica</v>
      </c>
      <c r="E101" s="44" t="str">
        <f t="shared" si="6"/>
        <v>UNIQ</v>
      </c>
      <c r="F101" s="44" t="str">
        <f>VLOOKUP(E101,db_emp!$D$7:$E$156,2,FALSE)</f>
        <v>UNIQ</v>
      </c>
      <c r="G101" s="83"/>
      <c r="H101" s="225"/>
      <c r="I101" s="26">
        <v>412345</v>
      </c>
      <c r="J101" s="26">
        <v>457427</v>
      </c>
      <c r="K101" s="26">
        <v>523035</v>
      </c>
      <c r="L101" s="26">
        <v>634971</v>
      </c>
      <c r="M101" s="26">
        <v>732378</v>
      </c>
      <c r="N101" s="26">
        <v>859347</v>
      </c>
      <c r="O101" s="26">
        <v>1048366</v>
      </c>
      <c r="P101" s="26">
        <v>1434283</v>
      </c>
      <c r="Q101" s="26">
        <v>1722563</v>
      </c>
      <c r="R101" s="31">
        <v>1589193</v>
      </c>
    </row>
    <row r="102" spans="1:18" ht="12.75" customHeight="1" x14ac:dyDescent="0.3">
      <c r="A102" s="44" t="s">
        <v>453</v>
      </c>
      <c r="B102" s="12" t="s">
        <v>620</v>
      </c>
      <c r="C102" s="14" t="str">
        <f>VLOOKUP($A102,db_emp!$A$7:$N$156,2,FALSE)</f>
        <v>Unimed Participações</v>
      </c>
      <c r="D102" s="84" t="str">
        <f>VLOOKUP($A102,db_emp!$A$7:$N$157,D$5,FALSE)</f>
        <v>Planos e Seguros</v>
      </c>
      <c r="E102" s="44" t="str">
        <f t="shared" si="6"/>
        <v>UPAR</v>
      </c>
      <c r="F102" s="44" t="str">
        <f>VLOOKUP(E102,db_emp!$D$7:$E$156,2,FALSE)</f>
        <v>UPAR</v>
      </c>
      <c r="G102" s="83"/>
      <c r="H102" s="225"/>
      <c r="I102" s="26" t="s">
        <v>25</v>
      </c>
      <c r="J102" s="26" t="s">
        <v>25</v>
      </c>
      <c r="K102" s="26" t="s">
        <v>25</v>
      </c>
      <c r="L102" s="41">
        <v>990200</v>
      </c>
      <c r="M102" s="41">
        <v>1152522</v>
      </c>
      <c r="N102" s="26">
        <v>1328371</v>
      </c>
      <c r="O102" s="26">
        <v>1549163</v>
      </c>
      <c r="P102" s="26">
        <v>1637425</v>
      </c>
      <c r="Q102" s="26">
        <v>1843745</v>
      </c>
      <c r="R102" s="31">
        <v>2145109</v>
      </c>
    </row>
    <row r="103" spans="1:18" ht="12.75" customHeight="1" x14ac:dyDescent="0.3">
      <c r="A103" s="44" t="s">
        <v>457</v>
      </c>
      <c r="B103" s="12" t="s">
        <v>620</v>
      </c>
      <c r="C103" s="14" t="str">
        <f>VLOOKUP($A103,db_emp!$A$7:$N$156,2,FALSE)</f>
        <v>Viva Rio</v>
      </c>
      <c r="D103" s="85" t="str">
        <f>VLOOKUP($A103,db_emp!$A$7:$N$157,D$5,FALSE)</f>
        <v>Gestão como OS</v>
      </c>
      <c r="E103" s="44" t="str">
        <f t="shared" si="6"/>
        <v>VIVA</v>
      </c>
      <c r="F103" s="44" t="str">
        <f>VLOOKUP(E103,db_emp!$D$7:$E$156,2,FALSE)</f>
        <v>VIVA</v>
      </c>
      <c r="G103" s="83"/>
      <c r="H103" s="225"/>
      <c r="I103" s="26">
        <v>32420</v>
      </c>
      <c r="J103" s="26">
        <v>89001</v>
      </c>
      <c r="K103" s="26">
        <v>89167</v>
      </c>
      <c r="L103" s="26">
        <v>-6103</v>
      </c>
      <c r="M103" s="41">
        <v>166</v>
      </c>
      <c r="N103" s="41">
        <v>297</v>
      </c>
      <c r="O103" s="41">
        <v>1406</v>
      </c>
      <c r="P103" s="41">
        <v>5245</v>
      </c>
      <c r="Q103" s="31">
        <v>3035.8</v>
      </c>
      <c r="R103" s="31">
        <v>4164</v>
      </c>
    </row>
    <row r="104" spans="1:18" ht="12.75" customHeight="1" x14ac:dyDescent="0.3">
      <c r="A104" s="44" t="s">
        <v>460</v>
      </c>
      <c r="B104" s="12" t="s">
        <v>620</v>
      </c>
      <c r="C104" s="14" t="str">
        <f>VLOOKUP($A104,db_emp!$A$7:$N$156,2,FALSE)</f>
        <v>Viveo</v>
      </c>
      <c r="D104" s="86" t="str">
        <f>VLOOKUP($A104,db_emp!$A$7:$N$157,D$5,FALSE)</f>
        <v>Distribuição</v>
      </c>
      <c r="E104" s="44" t="str">
        <f t="shared" ref="E104:E135" si="7">A104</f>
        <v>VIVE</v>
      </c>
      <c r="F104" s="44" t="str">
        <f>VLOOKUP(E104,db_emp!$D$7:$E$156,2,FALSE)</f>
        <v>VIVE</v>
      </c>
      <c r="G104" s="83"/>
      <c r="H104" s="225"/>
      <c r="I104" s="41">
        <v>99184</v>
      </c>
      <c r="J104" s="26">
        <v>61528</v>
      </c>
      <c r="K104" s="26">
        <v>201354</v>
      </c>
      <c r="L104" s="26">
        <v>351468</v>
      </c>
      <c r="M104" s="26">
        <v>354596</v>
      </c>
      <c r="N104" s="26">
        <v>381853</v>
      </c>
      <c r="O104" s="26">
        <v>1201028</v>
      </c>
      <c r="P104" s="26">
        <v>2151017</v>
      </c>
      <c r="Q104" s="26">
        <v>2280442</v>
      </c>
      <c r="R104" s="31">
        <v>3289360</v>
      </c>
    </row>
    <row r="105" spans="1:18" ht="12.75" customHeight="1" x14ac:dyDescent="0.3">
      <c r="A105" s="3" t="s">
        <v>27</v>
      </c>
      <c r="B105" s="13" t="s">
        <v>621</v>
      </c>
      <c r="C105" s="14" t="str">
        <f>VLOOKUP($A105,db_emp!$A$7:$N$156,2,FALSE)</f>
        <v>A.C. Camargo Cancer Center</v>
      </c>
      <c r="D105" s="180" t="str">
        <f>VLOOKUP($A105,db_emp!$A$7:$N$157,D$5,FALSE)</f>
        <v>Redes Hospitalares</v>
      </c>
      <c r="E105" s="44" t="str">
        <f t="shared" si="7"/>
        <v>ACCA</v>
      </c>
      <c r="F105" s="44" t="str">
        <f>VLOOKUP(E105,db_emp!$D$7:$E$156,2,FALSE)</f>
        <v>ACCA</v>
      </c>
      <c r="G105" s="83"/>
      <c r="H105" s="225"/>
      <c r="I105" s="3" t="s">
        <v>905</v>
      </c>
      <c r="J105" s="3" t="s">
        <v>623</v>
      </c>
      <c r="K105" s="3" t="s">
        <v>623</v>
      </c>
      <c r="L105" s="3" t="s">
        <v>624</v>
      </c>
      <c r="M105" s="3" t="s">
        <v>625</v>
      </c>
      <c r="N105" s="3" t="s">
        <v>626</v>
      </c>
      <c r="O105" s="3" t="s">
        <v>627</v>
      </c>
      <c r="P105" s="3" t="s">
        <v>628</v>
      </c>
      <c r="Q105" s="5" t="s">
        <v>629</v>
      </c>
      <c r="R105" s="5" t="s">
        <v>629</v>
      </c>
    </row>
    <row r="106" spans="1:18" ht="12.75" customHeight="1" x14ac:dyDescent="0.3">
      <c r="A106" s="3" t="s">
        <v>33</v>
      </c>
      <c r="B106" s="13" t="s">
        <v>621</v>
      </c>
      <c r="C106" s="14" t="str">
        <f>VLOOKUP($A106,db_emp!$A$7:$N$156,2,FALSE)</f>
        <v>Aché</v>
      </c>
      <c r="D106" s="76" t="str">
        <f>VLOOKUP($A106,db_emp!$A$7:$N$157,D$5,FALSE)</f>
        <v>Ind. Farmacêutica</v>
      </c>
      <c r="E106" s="44" t="str">
        <f t="shared" si="7"/>
        <v>ACHE</v>
      </c>
      <c r="F106" s="44" t="str">
        <f>VLOOKUP(E106,db_emp!$D$7:$E$156,2,FALSE)</f>
        <v>ACHE</v>
      </c>
      <c r="G106" s="83"/>
      <c r="H106" s="225"/>
      <c r="I106" s="3" t="s">
        <v>630</v>
      </c>
      <c r="J106" s="3" t="s">
        <v>631</v>
      </c>
      <c r="K106" s="3" t="s">
        <v>632</v>
      </c>
      <c r="L106" s="3" t="s">
        <v>633</v>
      </c>
      <c r="M106" s="3" t="s">
        <v>634</v>
      </c>
      <c r="N106" s="3" t="s">
        <v>635</v>
      </c>
      <c r="O106" s="3" t="s">
        <v>636</v>
      </c>
      <c r="P106" s="3" t="s">
        <v>637</v>
      </c>
      <c r="Q106" s="3" t="s">
        <v>638</v>
      </c>
      <c r="R106" s="3" t="s">
        <v>638</v>
      </c>
    </row>
    <row r="107" spans="1:18" ht="12.75" customHeight="1" x14ac:dyDescent="0.3">
      <c r="A107" s="3" t="s">
        <v>37</v>
      </c>
      <c r="B107" s="13" t="s">
        <v>621</v>
      </c>
      <c r="C107" s="14" t="str">
        <f>VLOOKUP($A107,db_emp!$A$7:$N$156,2,FALSE)</f>
        <v>Assoc. Congreg. Santa Catarina (Hospital Santa Catarina)</v>
      </c>
      <c r="D107" s="180" t="str">
        <f>VLOOKUP($A107,db_emp!$A$7:$N$157,D$5,FALSE)</f>
        <v>Redes Hospitalares</v>
      </c>
      <c r="E107" s="44" t="str">
        <f t="shared" si="7"/>
        <v>ACSC</v>
      </c>
      <c r="F107" s="44" t="str">
        <f>VLOOKUP(E107,db_emp!$D$7:$E$156,2,FALSE)</f>
        <v>ACSC</v>
      </c>
      <c r="G107" s="83"/>
      <c r="H107" s="225"/>
      <c r="I107" s="3" t="s">
        <v>905</v>
      </c>
      <c r="J107" s="3" t="s">
        <v>905</v>
      </c>
      <c r="K107" s="3" t="s">
        <v>905</v>
      </c>
      <c r="L107" s="3" t="s">
        <v>639</v>
      </c>
      <c r="M107" s="3" t="s">
        <v>624</v>
      </c>
      <c r="N107" s="3" t="s">
        <v>625</v>
      </c>
      <c r="O107" s="3" t="s">
        <v>627</v>
      </c>
      <c r="P107" s="3" t="s">
        <v>640</v>
      </c>
      <c r="Q107" s="3" t="s">
        <v>641</v>
      </c>
      <c r="R107" s="3" t="s">
        <v>641</v>
      </c>
    </row>
    <row r="108" spans="1:18" ht="12.75" customHeight="1" x14ac:dyDescent="0.3">
      <c r="A108" s="3" t="s">
        <v>41</v>
      </c>
      <c r="B108" s="13" t="s">
        <v>621</v>
      </c>
      <c r="C108" s="14" t="str">
        <f>VLOOKUP($A108,db_emp!$A$7:$N$156,2,FALSE)</f>
        <v>Alliança</v>
      </c>
      <c r="D108" s="182" t="str">
        <f>VLOOKUP($A108,db_emp!$A$7:$N$157,D$5,FALSE)</f>
        <v>Diagnóstico e Terapia</v>
      </c>
      <c r="E108" s="44" t="str">
        <f t="shared" si="7"/>
        <v>ALLI</v>
      </c>
      <c r="F108" s="44" t="str">
        <f>VLOOKUP(E108,db_emp!$D$7:$E$156,2,FALSE)</f>
        <v>ALLI</v>
      </c>
      <c r="G108" s="83"/>
      <c r="H108" s="225"/>
      <c r="I108" s="202" t="s">
        <v>642</v>
      </c>
      <c r="J108" s="202" t="s">
        <v>642</v>
      </c>
      <c r="K108" s="202" t="s">
        <v>643</v>
      </c>
      <c r="L108" s="202" t="s">
        <v>643</v>
      </c>
      <c r="M108" s="202" t="s">
        <v>644</v>
      </c>
      <c r="N108" s="202" t="s">
        <v>644</v>
      </c>
      <c r="O108" s="202" t="s">
        <v>645</v>
      </c>
      <c r="P108" s="202" t="s">
        <v>646</v>
      </c>
      <c r="Q108" s="202" t="s">
        <v>646</v>
      </c>
      <c r="R108" s="3" t="s">
        <v>646</v>
      </c>
    </row>
    <row r="109" spans="1:18" ht="12.75" customHeight="1" x14ac:dyDescent="0.3">
      <c r="A109" s="3" t="s">
        <v>46</v>
      </c>
      <c r="B109" s="13" t="s">
        <v>621</v>
      </c>
      <c r="C109" s="14" t="str">
        <f>VLOOKUP($A109,db_emp!$A$7:$N$156,2,FALSE)</f>
        <v>Amil</v>
      </c>
      <c r="D109" s="84" t="str">
        <f>VLOOKUP($A109,db_emp!$A$7:$N$157,D$5,FALSE)</f>
        <v>Planos e Seguros</v>
      </c>
      <c r="E109" s="44" t="str">
        <f t="shared" si="7"/>
        <v>AMIN</v>
      </c>
      <c r="F109" s="44" t="str">
        <f>VLOOKUP(E109,db_emp!$D$7:$E$156,2,FALSE)</f>
        <v>AMIN</v>
      </c>
      <c r="G109" s="83"/>
      <c r="H109" s="225"/>
      <c r="I109" s="3" t="s">
        <v>647</v>
      </c>
      <c r="J109" s="3" t="s">
        <v>648</v>
      </c>
      <c r="K109" s="3" t="s">
        <v>648</v>
      </c>
      <c r="L109" s="3" t="s">
        <v>649</v>
      </c>
      <c r="M109" s="3" t="s">
        <v>650</v>
      </c>
      <c r="N109" s="3" t="s">
        <v>651</v>
      </c>
      <c r="O109" s="3" t="s">
        <v>652</v>
      </c>
      <c r="P109" s="3" t="s">
        <v>653</v>
      </c>
      <c r="Q109" s="3" t="s">
        <v>707</v>
      </c>
      <c r="R109" s="3" t="s">
        <v>638</v>
      </c>
    </row>
    <row r="110" spans="1:18" ht="12.75" customHeight="1" x14ac:dyDescent="0.3">
      <c r="A110" s="5" t="s">
        <v>51</v>
      </c>
      <c r="B110" s="13" t="s">
        <v>621</v>
      </c>
      <c r="C110" s="14" t="str">
        <f>VLOOKUP($A110,db_emp!$A$7:$N$156,2,FALSE)</f>
        <v>Apsen</v>
      </c>
      <c r="D110" s="76" t="str">
        <f>VLOOKUP($A110,db_emp!$A$7:$N$157,D$5,FALSE)</f>
        <v>Ind. Farmacêutica</v>
      </c>
      <c r="E110" s="44" t="str">
        <f t="shared" si="7"/>
        <v>APSE</v>
      </c>
      <c r="F110" s="44" t="str">
        <f>VLOOKUP(E110,db_emp!$D$7:$E$156,2,FALSE)</f>
        <v>APSE</v>
      </c>
      <c r="G110" s="83"/>
      <c r="H110" s="225"/>
      <c r="I110" s="3" t="s">
        <v>654</v>
      </c>
      <c r="J110" s="3" t="s">
        <v>655</v>
      </c>
      <c r="K110" s="3" t="s">
        <v>656</v>
      </c>
      <c r="L110" s="3" t="s">
        <v>657</v>
      </c>
      <c r="M110" s="3" t="s">
        <v>658</v>
      </c>
      <c r="N110" s="3" t="s">
        <v>659</v>
      </c>
      <c r="O110" s="3" t="s">
        <v>660</v>
      </c>
      <c r="P110" s="3" t="s">
        <v>661</v>
      </c>
      <c r="Q110" s="3" t="s">
        <v>661</v>
      </c>
      <c r="R110" s="3" t="s">
        <v>743</v>
      </c>
    </row>
    <row r="111" spans="1:18" ht="12.75" customHeight="1" x14ac:dyDescent="0.3">
      <c r="A111" s="3" t="s">
        <v>55</v>
      </c>
      <c r="B111" s="13" t="s">
        <v>621</v>
      </c>
      <c r="C111" s="14" t="str">
        <f>VLOOKUP($A111,db_emp!$A$7:$N$156,2,FALSE)</f>
        <v>Araújo</v>
      </c>
      <c r="D111" s="196" t="str">
        <f>VLOOKUP($A111,db_emp!$A$7:$N$157,D$5,FALSE)</f>
        <v>Farmácias e Drogarias</v>
      </c>
      <c r="E111" s="44" t="str">
        <f t="shared" si="7"/>
        <v>ARAU</v>
      </c>
      <c r="F111" s="44" t="str">
        <f>VLOOKUP(E111,db_emp!$D$7:$E$156,2,FALSE)</f>
        <v>ARAU</v>
      </c>
      <c r="G111" s="83"/>
      <c r="H111" s="225"/>
      <c r="I111" s="202" t="s">
        <v>662</v>
      </c>
      <c r="J111" s="202" t="s">
        <v>662</v>
      </c>
      <c r="K111" s="202" t="s">
        <v>663</v>
      </c>
      <c r="L111" s="202" t="s">
        <v>663</v>
      </c>
      <c r="M111" s="202" t="s">
        <v>664</v>
      </c>
      <c r="N111" s="202" t="s">
        <v>664</v>
      </c>
      <c r="O111" s="202" t="s">
        <v>665</v>
      </c>
      <c r="P111" s="3" t="s">
        <v>637</v>
      </c>
      <c r="Q111" s="3" t="s">
        <v>638</v>
      </c>
      <c r="R111" s="202" t="s">
        <v>638</v>
      </c>
    </row>
    <row r="112" spans="1:18" ht="12.75" customHeight="1" x14ac:dyDescent="0.3">
      <c r="A112" s="3" t="s">
        <v>60</v>
      </c>
      <c r="B112" s="13" t="s">
        <v>621</v>
      </c>
      <c r="C112" s="14" t="str">
        <f>VLOOKUP($A112,db_emp!$A$7:$N$156,2,FALSE)</f>
        <v>Assim Saúde</v>
      </c>
      <c r="D112" s="84" t="str">
        <f>VLOOKUP($A112,db_emp!$A$7:$N$157,D$5,FALSE)</f>
        <v>Planos e Seguros</v>
      </c>
      <c r="E112" s="44" t="str">
        <f t="shared" si="7"/>
        <v>ASSI</v>
      </c>
      <c r="F112" s="44" t="str">
        <f>VLOOKUP(E112,db_emp!$D$7:$E$156,2,FALSE)</f>
        <v>ASSI</v>
      </c>
      <c r="G112" s="83"/>
      <c r="H112" s="225"/>
      <c r="I112" s="3" t="s">
        <v>905</v>
      </c>
      <c r="J112" s="3" t="s">
        <v>905</v>
      </c>
      <c r="K112" s="3" t="s">
        <v>666</v>
      </c>
      <c r="L112" s="3" t="s">
        <v>667</v>
      </c>
      <c r="M112" s="3" t="s">
        <v>668</v>
      </c>
      <c r="N112" s="3" t="s">
        <v>669</v>
      </c>
      <c r="O112" s="3" t="s">
        <v>670</v>
      </c>
      <c r="P112" s="3" t="s">
        <v>671</v>
      </c>
      <c r="Q112" s="3" t="s">
        <v>672</v>
      </c>
      <c r="R112" s="3" t="s">
        <v>672</v>
      </c>
    </row>
    <row r="113" spans="1:18" ht="12.75" customHeight="1" x14ac:dyDescent="0.3">
      <c r="A113" s="3" t="s">
        <v>64</v>
      </c>
      <c r="B113" s="13" t="s">
        <v>621</v>
      </c>
      <c r="C113" s="14" t="str">
        <f>VLOOKUP($A113,db_emp!$A$7:$N$156,2,FALSE)</f>
        <v>AstraZeneca</v>
      </c>
      <c r="D113" s="76" t="str">
        <f>VLOOKUP($A113,db_emp!$A$7:$N$157,D$5,FALSE)</f>
        <v>Ind. Farmacêutica</v>
      </c>
      <c r="E113" s="44" t="str">
        <f t="shared" si="7"/>
        <v>ASZE</v>
      </c>
      <c r="F113" s="44" t="str">
        <f>VLOOKUP(E113,db_emp!$D$7:$E$156,2,FALSE)</f>
        <v>ASZE</v>
      </c>
      <c r="G113" s="83"/>
      <c r="H113" s="225"/>
      <c r="I113" s="77" t="s">
        <v>905</v>
      </c>
      <c r="J113" s="3" t="s">
        <v>673</v>
      </c>
      <c r="K113" s="3" t="s">
        <v>674</v>
      </c>
      <c r="L113" s="3" t="s">
        <v>675</v>
      </c>
      <c r="M113" s="3" t="s">
        <v>676</v>
      </c>
      <c r="N113" s="3" t="s">
        <v>677</v>
      </c>
      <c r="O113" s="3" t="s">
        <v>678</v>
      </c>
      <c r="P113" s="3" t="s">
        <v>678</v>
      </c>
      <c r="Q113" s="77" t="s">
        <v>905</v>
      </c>
      <c r="R113" s="77" t="s">
        <v>905</v>
      </c>
    </row>
    <row r="114" spans="1:18" ht="12.75" customHeight="1" x14ac:dyDescent="0.3">
      <c r="A114" s="3" t="s">
        <v>68</v>
      </c>
      <c r="B114" s="13" t="s">
        <v>621</v>
      </c>
      <c r="C114" s="14" t="str">
        <f>VLOOKUP($A114,db_emp!$A$7:$N$156,2,FALSE)</f>
        <v>Athena Saúde</v>
      </c>
      <c r="D114" s="84" t="str">
        <f>VLOOKUP($A114,db_emp!$A$7:$N$157,D$5,FALSE)</f>
        <v>Planos e Seguros</v>
      </c>
      <c r="E114" s="44" t="str">
        <f t="shared" si="7"/>
        <v>ATHE</v>
      </c>
      <c r="F114" s="44" t="str">
        <f>VLOOKUP(E114,db_emp!$D$7:$E$156,2,FALSE)</f>
        <v>ATHE</v>
      </c>
      <c r="G114" s="83"/>
      <c r="H114" s="225"/>
      <c r="I114" s="3" t="s">
        <v>905</v>
      </c>
      <c r="J114" s="3" t="s">
        <v>905</v>
      </c>
      <c r="K114" s="3" t="s">
        <v>905</v>
      </c>
      <c r="L114" s="3" t="s">
        <v>905</v>
      </c>
      <c r="M114" s="3" t="s">
        <v>679</v>
      </c>
      <c r="N114" s="3" t="s">
        <v>679</v>
      </c>
      <c r="O114" s="3" t="s">
        <v>680</v>
      </c>
      <c r="P114" s="3" t="s">
        <v>681</v>
      </c>
      <c r="Q114" s="3" t="s">
        <v>681</v>
      </c>
      <c r="R114" s="3" t="s">
        <v>682</v>
      </c>
    </row>
    <row r="115" spans="1:18" ht="12.75" customHeight="1" x14ac:dyDescent="0.3">
      <c r="A115" s="3" t="s">
        <v>72</v>
      </c>
      <c r="B115" s="13" t="s">
        <v>621</v>
      </c>
      <c r="C115" s="14" t="str">
        <f>VLOOKUP($A115,db_emp!$A$7:$N$156,2,FALSE)</f>
        <v>Bayer Pharma</v>
      </c>
      <c r="D115" s="76" t="str">
        <f>VLOOKUP($A115,db_emp!$A$7:$N$157,D$5,FALSE)</f>
        <v>Ind. Farmacêutica</v>
      </c>
      <c r="E115" s="44" t="str">
        <f t="shared" si="7"/>
        <v>BAYE</v>
      </c>
      <c r="F115" s="44" t="str">
        <f>VLOOKUP(E115,db_emp!$D$7:$E$156,2,FALSE)</f>
        <v>BAYE</v>
      </c>
      <c r="G115" s="83"/>
      <c r="H115" s="225"/>
      <c r="I115" s="3" t="s">
        <v>683</v>
      </c>
      <c r="J115" s="3" t="s">
        <v>623</v>
      </c>
      <c r="K115" s="3" t="s">
        <v>639</v>
      </c>
      <c r="L115" s="3" t="s">
        <v>624</v>
      </c>
      <c r="M115" s="3" t="s">
        <v>624</v>
      </c>
      <c r="N115" s="3" t="s">
        <v>626</v>
      </c>
      <c r="O115" s="3" t="s">
        <v>627</v>
      </c>
      <c r="P115" s="3" t="s">
        <v>628</v>
      </c>
      <c r="Q115" s="3" t="s">
        <v>628</v>
      </c>
      <c r="R115" s="3" t="s">
        <v>638</v>
      </c>
    </row>
    <row r="116" spans="1:18" ht="12.75" customHeight="1" x14ac:dyDescent="0.3">
      <c r="A116" s="3" t="s">
        <v>80</v>
      </c>
      <c r="B116" s="13" t="s">
        <v>621</v>
      </c>
      <c r="C116" s="14" t="str">
        <f>VLOOKUP($A116,db_emp!$A$7:$N$156,2,FALSE)</f>
        <v>BP - Beneficência Portuguesa de São Paulo</v>
      </c>
      <c r="D116" s="180" t="str">
        <f>VLOOKUP($A116,db_emp!$A$7:$N$157,D$5,FALSE)</f>
        <v>Redes Hospitalares</v>
      </c>
      <c r="E116" s="44" t="str">
        <f t="shared" si="7"/>
        <v>BEPO</v>
      </c>
      <c r="F116" s="44" t="str">
        <f>VLOOKUP(E116,db_emp!$D$7:$E$156,2,FALSE)</f>
        <v>BEPO</v>
      </c>
      <c r="G116" s="83"/>
      <c r="H116" s="225"/>
      <c r="I116" s="3" t="s">
        <v>630</v>
      </c>
      <c r="J116" s="3" t="s">
        <v>631</v>
      </c>
      <c r="K116" s="3" t="s">
        <v>632</v>
      </c>
      <c r="L116" s="3" t="s">
        <v>633</v>
      </c>
      <c r="M116" s="3" t="s">
        <v>634</v>
      </c>
      <c r="N116" s="3" t="s">
        <v>635</v>
      </c>
      <c r="O116" s="3" t="s">
        <v>636</v>
      </c>
      <c r="P116" s="3" t="s">
        <v>636</v>
      </c>
      <c r="Q116" s="3" t="s">
        <v>638</v>
      </c>
      <c r="R116" s="3" t="s">
        <v>638</v>
      </c>
    </row>
    <row r="117" spans="1:18" ht="12.75" customHeight="1" x14ac:dyDescent="0.3">
      <c r="A117" s="3" t="s">
        <v>88</v>
      </c>
      <c r="B117" s="13" t="s">
        <v>621</v>
      </c>
      <c r="C117" s="14" t="str">
        <f>VLOOKUP($A117,db_emp!$A$7:$N$156,2,FALSE)</f>
        <v>Blau</v>
      </c>
      <c r="D117" s="76" t="str">
        <f>VLOOKUP($A117,db_emp!$A$7:$N$157,D$5,FALSE)</f>
        <v>Ind. Farmacêutica</v>
      </c>
      <c r="E117" s="44" t="str">
        <f t="shared" si="7"/>
        <v>BLAU</v>
      </c>
      <c r="F117" s="44" t="str">
        <f>VLOOKUP(E117,db_emp!$D$7:$E$156,2,FALSE)</f>
        <v>BLAU</v>
      </c>
      <c r="G117" s="83"/>
      <c r="H117" s="225"/>
      <c r="I117" s="3" t="s">
        <v>684</v>
      </c>
      <c r="J117" s="3" t="s">
        <v>684</v>
      </c>
      <c r="K117" s="3" t="s">
        <v>685</v>
      </c>
      <c r="L117" s="3" t="s">
        <v>686</v>
      </c>
      <c r="M117" s="3" t="s">
        <v>668</v>
      </c>
      <c r="N117" s="3" t="s">
        <v>669</v>
      </c>
      <c r="O117" s="3" t="s">
        <v>670</v>
      </c>
      <c r="P117" s="3" t="s">
        <v>671</v>
      </c>
      <c r="Q117" s="3" t="s">
        <v>672</v>
      </c>
      <c r="R117" s="3" t="s">
        <v>638</v>
      </c>
    </row>
    <row r="118" spans="1:18" ht="12.75" customHeight="1" x14ac:dyDescent="0.3">
      <c r="A118" s="5" t="s">
        <v>99</v>
      </c>
      <c r="B118" s="13" t="s">
        <v>621</v>
      </c>
      <c r="C118" s="14" t="str">
        <f>VLOOKUP($A118,db_emp!$A$7:$N$156,2,FALSE)</f>
        <v>Bristol-Myers Squibb</v>
      </c>
      <c r="D118" s="76" t="str">
        <f>VLOOKUP($A118,db_emp!$A$7:$N$157,D$5,FALSE)</f>
        <v>Ind. Farmacêutica</v>
      </c>
      <c r="E118" s="44" t="str">
        <f t="shared" si="7"/>
        <v>BRIS</v>
      </c>
      <c r="F118" s="44" t="str">
        <f>VLOOKUP(E118,db_emp!$D$7:$E$156,2,FALSE)</f>
        <v>BRIS</v>
      </c>
      <c r="G118" s="83"/>
      <c r="H118" s="225"/>
      <c r="I118" s="3" t="s">
        <v>630</v>
      </c>
      <c r="J118" s="3" t="s">
        <v>631</v>
      </c>
      <c r="K118" s="3" t="s">
        <v>632</v>
      </c>
      <c r="L118" s="3" t="s">
        <v>633</v>
      </c>
      <c r="M118" s="3" t="s">
        <v>634</v>
      </c>
      <c r="N118" s="3" t="s">
        <v>635</v>
      </c>
      <c r="O118" s="3" t="s">
        <v>635</v>
      </c>
      <c r="P118" s="3" t="s">
        <v>905</v>
      </c>
      <c r="Q118" s="3" t="s">
        <v>638</v>
      </c>
      <c r="R118" s="3" t="s">
        <v>638</v>
      </c>
    </row>
    <row r="119" spans="1:18" ht="12.75" customHeight="1" x14ac:dyDescent="0.3">
      <c r="A119" s="3" t="s">
        <v>111</v>
      </c>
      <c r="B119" s="13" t="s">
        <v>621</v>
      </c>
      <c r="C119" s="14" t="str">
        <f>VLOOKUP($A119,db_emp!$A$7:$N$156,2,FALSE)</f>
        <v>Bradesco Saúde</v>
      </c>
      <c r="D119" s="84" t="str">
        <f>VLOOKUP($A119,db_emp!$A$7:$N$157,D$5,FALSE)</f>
        <v>Planos e Seguros</v>
      </c>
      <c r="E119" s="44" t="str">
        <f t="shared" si="7"/>
        <v>BRSA</v>
      </c>
      <c r="F119" s="44" t="str">
        <f>VLOOKUP(E119,db_emp!$D$7:$E$156,2,FALSE)</f>
        <v>BRSA</v>
      </c>
      <c r="G119" s="83"/>
      <c r="H119" s="225"/>
      <c r="I119" s="5" t="s">
        <v>909</v>
      </c>
      <c r="J119" s="5" t="s">
        <v>910</v>
      </c>
      <c r="K119" s="5" t="s">
        <v>911</v>
      </c>
      <c r="L119" s="5" t="s">
        <v>912</v>
      </c>
      <c r="M119" s="5" t="s">
        <v>913</v>
      </c>
      <c r="N119" s="5" t="s">
        <v>914</v>
      </c>
      <c r="O119" s="5" t="s">
        <v>908</v>
      </c>
      <c r="P119" s="5" t="s">
        <v>907</v>
      </c>
      <c r="Q119" s="5" t="s">
        <v>906</v>
      </c>
      <c r="R119" s="5" t="s">
        <v>906</v>
      </c>
    </row>
    <row r="120" spans="1:18" ht="12.75" customHeight="1" x14ac:dyDescent="0.3">
      <c r="A120" s="3" t="s">
        <v>96</v>
      </c>
      <c r="B120" s="13" t="s">
        <v>621</v>
      </c>
      <c r="C120" s="14" t="str">
        <f>VLOOKUP($A120,db_emp!$A$7:$N$156,2,FALSE)</f>
        <v>Fundação Butantan</v>
      </c>
      <c r="D120" s="226" t="str">
        <f>VLOOKUP($A120,db_emp!$A$7:$N$157,D$5,FALSE)</f>
        <v>Ind. Farmacêutica</v>
      </c>
      <c r="E120" s="44" t="str">
        <f t="shared" si="7"/>
        <v>BUTA</v>
      </c>
      <c r="F120" s="3" t="s">
        <v>96</v>
      </c>
      <c r="G120" s="83"/>
      <c r="H120" s="225"/>
      <c r="I120" s="3" t="s">
        <v>687</v>
      </c>
      <c r="J120" s="3" t="s">
        <v>688</v>
      </c>
      <c r="K120" s="3" t="s">
        <v>689</v>
      </c>
      <c r="L120" s="3" t="s">
        <v>690</v>
      </c>
      <c r="M120" s="3" t="s">
        <v>690</v>
      </c>
      <c r="N120" s="3" t="s">
        <v>691</v>
      </c>
      <c r="O120" s="3" t="s">
        <v>692</v>
      </c>
      <c r="P120" s="3" t="s">
        <v>693</v>
      </c>
      <c r="Q120" s="3" t="s">
        <v>694</v>
      </c>
      <c r="R120" s="3" t="s">
        <v>694</v>
      </c>
    </row>
    <row r="121" spans="1:18" ht="12.75" customHeight="1" x14ac:dyDescent="0.3">
      <c r="A121" s="3" t="s">
        <v>119</v>
      </c>
      <c r="B121" s="13" t="s">
        <v>621</v>
      </c>
      <c r="C121" s="14" t="str">
        <f>VLOOKUP($A121,db_emp!$A$7:$N$156,2,FALSE)</f>
        <v>Care Plus</v>
      </c>
      <c r="D121" s="84" t="str">
        <f>VLOOKUP($A121,db_emp!$A$7:$N$157,D$5,FALSE)</f>
        <v>Planos e Seguros</v>
      </c>
      <c r="E121" s="44" t="str">
        <f t="shared" si="7"/>
        <v>CARE</v>
      </c>
      <c r="F121" s="44" t="str">
        <f>VLOOKUP(E121,db_emp!$D$7:$E$156,2,FALSE)</f>
        <v>CARE</v>
      </c>
      <c r="G121" s="83"/>
      <c r="H121" s="225"/>
      <c r="I121" s="3" t="s">
        <v>647</v>
      </c>
      <c r="J121" s="3" t="s">
        <v>648</v>
      </c>
      <c r="K121" s="3" t="s">
        <v>666</v>
      </c>
      <c r="L121" s="3" t="s">
        <v>686</v>
      </c>
      <c r="M121" s="3" t="s">
        <v>668</v>
      </c>
      <c r="N121" s="3" t="s">
        <v>669</v>
      </c>
      <c r="O121" s="3" t="s">
        <v>670</v>
      </c>
      <c r="P121" s="3" t="s">
        <v>671</v>
      </c>
      <c r="Q121" s="3" t="s">
        <v>672</v>
      </c>
      <c r="R121" s="3" t="s">
        <v>672</v>
      </c>
    </row>
    <row r="122" spans="1:18" ht="12.75" customHeight="1" x14ac:dyDescent="0.3">
      <c r="A122" s="3" t="s">
        <v>123</v>
      </c>
      <c r="B122" s="13" t="s">
        <v>621</v>
      </c>
      <c r="C122" s="14" t="str">
        <f>VLOOKUP($A122,db_emp!$A$7:$N$156,2,FALSE)</f>
        <v>CASSI</v>
      </c>
      <c r="D122" s="84" t="str">
        <f>VLOOKUP($A122,db_emp!$A$7:$N$157,D$5,FALSE)</f>
        <v>Planos e Seguros</v>
      </c>
      <c r="E122" s="44" t="str">
        <f t="shared" si="7"/>
        <v>CASS</v>
      </c>
      <c r="F122" s="44" t="str">
        <f>VLOOKUP(E122,db_emp!$D$7:$E$156,2,FALSE)</f>
        <v>CASS</v>
      </c>
      <c r="G122" s="83"/>
      <c r="H122" s="225"/>
      <c r="I122" s="3" t="s">
        <v>708</v>
      </c>
      <c r="J122" s="3" t="s">
        <v>709</v>
      </c>
      <c r="K122" s="3" t="s">
        <v>710</v>
      </c>
      <c r="L122" s="3" t="s">
        <v>711</v>
      </c>
      <c r="M122" s="3" t="s">
        <v>712</v>
      </c>
      <c r="N122" s="3" t="s">
        <v>713</v>
      </c>
      <c r="O122" s="3" t="s">
        <v>714</v>
      </c>
      <c r="P122" s="3" t="s">
        <v>715</v>
      </c>
      <c r="Q122" s="3" t="s">
        <v>716</v>
      </c>
      <c r="R122" s="3" t="s">
        <v>717</v>
      </c>
    </row>
    <row r="123" spans="1:18" ht="12.75" customHeight="1" x14ac:dyDescent="0.3">
      <c r="A123" s="3" t="s">
        <v>127</v>
      </c>
      <c r="B123" s="13" t="s">
        <v>621</v>
      </c>
      <c r="C123" s="14" t="str">
        <f>VLOOKUP($A123,db_emp!$A$7:$N$156,2,FALSE)</f>
        <v>CEJAM</v>
      </c>
      <c r="D123" s="85" t="str">
        <f>VLOOKUP($A123,db_emp!$A$7:$N$157,D$5,FALSE)</f>
        <v>Gestão como OS</v>
      </c>
      <c r="E123" s="44" t="str">
        <f t="shared" si="7"/>
        <v>CEJA</v>
      </c>
      <c r="F123" s="44" t="str">
        <f>VLOOKUP(E123,db_emp!$D$7:$E$156,2,FALSE)</f>
        <v>CEJA</v>
      </c>
      <c r="G123" s="83"/>
      <c r="H123" s="225"/>
      <c r="I123" s="3" t="s">
        <v>683</v>
      </c>
      <c r="J123" s="3" t="s">
        <v>683</v>
      </c>
      <c r="K123" s="3" t="s">
        <v>639</v>
      </c>
      <c r="L123" s="3" t="s">
        <v>624</v>
      </c>
      <c r="M123" s="3" t="s">
        <v>625</v>
      </c>
      <c r="N123" s="3" t="s">
        <v>626</v>
      </c>
      <c r="O123" s="3" t="s">
        <v>627</v>
      </c>
      <c r="P123" s="3" t="s">
        <v>628</v>
      </c>
      <c r="Q123" s="3" t="s">
        <v>628</v>
      </c>
      <c r="R123" s="3" t="s">
        <v>629</v>
      </c>
    </row>
    <row r="124" spans="1:18" ht="12.75" customHeight="1" x14ac:dyDescent="0.3">
      <c r="A124" s="5" t="s">
        <v>132</v>
      </c>
      <c r="B124" s="13" t="s">
        <v>621</v>
      </c>
      <c r="C124" s="14" t="str">
        <f>VLOOKUP($A124,db_emp!$A$7:$N$156,2,FALSE)</f>
        <v>Grupo Cimed</v>
      </c>
      <c r="D124" s="76" t="str">
        <f>VLOOKUP($A124,db_emp!$A$7:$N$157,D$5,FALSE)</f>
        <v>Ind. Farmacêutica</v>
      </c>
      <c r="E124" s="44" t="str">
        <f t="shared" si="7"/>
        <v>CIME</v>
      </c>
      <c r="F124" s="44" t="str">
        <f>VLOOKUP(E124,db_emp!$D$7:$E$156,2,FALSE)</f>
        <v>CIME</v>
      </c>
      <c r="G124" s="83"/>
      <c r="H124" s="225"/>
      <c r="I124" s="3" t="s">
        <v>905</v>
      </c>
      <c r="J124" s="3" t="s">
        <v>905</v>
      </c>
      <c r="K124" s="3" t="s">
        <v>905</v>
      </c>
      <c r="L124" s="3" t="s">
        <v>718</v>
      </c>
      <c r="M124" s="3" t="s">
        <v>719</v>
      </c>
      <c r="N124" s="3" t="s">
        <v>720</v>
      </c>
      <c r="O124" s="3" t="s">
        <v>721</v>
      </c>
      <c r="P124" s="3" t="s">
        <v>722</v>
      </c>
      <c r="Q124" s="3" t="s">
        <v>722</v>
      </c>
      <c r="R124" s="3" t="s">
        <v>723</v>
      </c>
    </row>
    <row r="125" spans="1:18" ht="12.75" customHeight="1" x14ac:dyDescent="0.3">
      <c r="A125" s="3" t="s">
        <v>136</v>
      </c>
      <c r="B125" s="13" t="s">
        <v>621</v>
      </c>
      <c r="C125" s="14" t="str">
        <f>VLOOKUP($A125,db_emp!$A$7:$N$156,2,FALSE)</f>
        <v>Clamed</v>
      </c>
      <c r="D125" s="196" t="str">
        <f>VLOOKUP($A125,db_emp!$A$7:$N$157,D$5,FALSE)</f>
        <v>Farmácias e Drogarias</v>
      </c>
      <c r="E125" s="44" t="str">
        <f t="shared" si="7"/>
        <v>CLAM</v>
      </c>
      <c r="F125" s="44" t="str">
        <f>VLOOKUP(E125,db_emp!$D$7:$E$156,2,FALSE)</f>
        <v>CLAM</v>
      </c>
      <c r="G125" s="83"/>
      <c r="H125" s="225"/>
      <c r="I125" s="3" t="s">
        <v>683</v>
      </c>
      <c r="J125" s="3" t="s">
        <v>623</v>
      </c>
      <c r="K125" s="3" t="s">
        <v>639</v>
      </c>
      <c r="L125" s="3" t="s">
        <v>624</v>
      </c>
      <c r="M125" s="3" t="s">
        <v>625</v>
      </c>
      <c r="N125" s="3" t="s">
        <v>626</v>
      </c>
      <c r="O125" s="3" t="s">
        <v>627</v>
      </c>
      <c r="P125" s="3" t="s">
        <v>628</v>
      </c>
      <c r="Q125" s="3" t="s">
        <v>628</v>
      </c>
      <c r="R125" s="77" t="s">
        <v>905</v>
      </c>
    </row>
    <row r="126" spans="1:18" ht="12.75" customHeight="1" x14ac:dyDescent="0.3">
      <c r="A126" s="44" t="s">
        <v>144</v>
      </c>
      <c r="B126" s="13" t="s">
        <v>621</v>
      </c>
      <c r="C126" s="14" t="str">
        <f>VLOOKUP($A126,db_emp!$A$7:$N$156,2,FALSE)</f>
        <v>DASA</v>
      </c>
      <c r="D126" s="182" t="str">
        <f>VLOOKUP($A126,db_emp!$A$7:$N$157,D$5,FALSE)</f>
        <v>Diagnóstico e Terapia</v>
      </c>
      <c r="E126" s="44" t="str">
        <f t="shared" si="7"/>
        <v>DASA</v>
      </c>
      <c r="F126" s="44" t="str">
        <f>VLOOKUP(E126,db_emp!$D$7:$E$156,2,FALSE)</f>
        <v>DASA</v>
      </c>
      <c r="G126" s="83"/>
      <c r="H126" s="225"/>
      <c r="I126" s="26" t="s">
        <v>790</v>
      </c>
      <c r="J126" s="26" t="s">
        <v>631</v>
      </c>
      <c r="K126" s="26" t="s">
        <v>631</v>
      </c>
      <c r="L126" s="26" t="s">
        <v>633</v>
      </c>
      <c r="M126" s="26" t="s">
        <v>633</v>
      </c>
      <c r="N126" s="26" t="s">
        <v>635</v>
      </c>
      <c r="O126" s="26" t="s">
        <v>635</v>
      </c>
      <c r="P126" s="26" t="s">
        <v>728</v>
      </c>
      <c r="Q126" s="26" t="s">
        <v>728</v>
      </c>
      <c r="R126" s="26" t="s">
        <v>646</v>
      </c>
    </row>
    <row r="127" spans="1:18" ht="12.75" customHeight="1" x14ac:dyDescent="0.3">
      <c r="A127" s="3" t="s">
        <v>150</v>
      </c>
      <c r="B127" s="13" t="s">
        <v>621</v>
      </c>
      <c r="C127" s="14" t="str">
        <f>VLOOKUP($A127,db_emp!$A$7:$N$156,2,FALSE)</f>
        <v>DIMED/Grupo Panvel</v>
      </c>
      <c r="D127" s="196" t="str">
        <f>VLOOKUP($A127,db_emp!$A$7:$N$157,D$5,FALSE)</f>
        <v>Farmácias e Drogarias</v>
      </c>
      <c r="E127" s="44" t="str">
        <f t="shared" si="7"/>
        <v>DIME</v>
      </c>
      <c r="F127" s="44" t="str">
        <f>VLOOKUP(E127,db_emp!$D$7:$E$156,2,FALSE)</f>
        <v>DIME</v>
      </c>
      <c r="G127" s="83"/>
      <c r="H127" s="225"/>
      <c r="I127" s="202" t="s">
        <v>705</v>
      </c>
      <c r="J127" s="202" t="s">
        <v>705</v>
      </c>
      <c r="K127" s="202" t="s">
        <v>705</v>
      </c>
      <c r="L127" s="202" t="s">
        <v>649</v>
      </c>
      <c r="M127" s="202" t="s">
        <v>649</v>
      </c>
      <c r="N127" s="202" t="s">
        <v>651</v>
      </c>
      <c r="O127" s="202" t="s">
        <v>653</v>
      </c>
      <c r="P127" s="202" t="s">
        <v>653</v>
      </c>
      <c r="Q127" s="202" t="s">
        <v>707</v>
      </c>
      <c r="R127" s="202" t="s">
        <v>638</v>
      </c>
    </row>
    <row r="128" spans="1:18" ht="12.75" customHeight="1" x14ac:dyDescent="0.3">
      <c r="A128" s="3" t="s">
        <v>305</v>
      </c>
      <c r="B128" s="13" t="s">
        <v>621</v>
      </c>
      <c r="C128" s="14" t="str">
        <f>VLOOKUP($A128,db_emp!$A$7:$N$156,2,FALSE)</f>
        <v>d1000</v>
      </c>
      <c r="D128" s="196" t="str">
        <f>VLOOKUP($A128,db_emp!$A$7:$N$157,D$5,FALSE)</f>
        <v>Farmácias e Drogarias</v>
      </c>
      <c r="E128" s="44" t="str">
        <f t="shared" si="7"/>
        <v>DMIL</v>
      </c>
      <c r="F128" s="44" t="str">
        <f>VLOOKUP(E128,db_emp!$D$7:$E$156,2,FALSE)</f>
        <v>PROF</v>
      </c>
      <c r="G128" s="83"/>
      <c r="H128" s="225"/>
      <c r="I128" s="3" t="s">
        <v>905</v>
      </c>
      <c r="J128" s="3" t="s">
        <v>905</v>
      </c>
      <c r="K128" s="208" t="s">
        <v>805</v>
      </c>
      <c r="L128" s="208" t="s">
        <v>726</v>
      </c>
      <c r="M128" s="208" t="s">
        <v>761</v>
      </c>
      <c r="N128" s="208" t="s">
        <v>761</v>
      </c>
      <c r="O128" s="208" t="s">
        <v>762</v>
      </c>
      <c r="P128" s="208" t="s">
        <v>813</v>
      </c>
      <c r="Q128" s="208" t="s">
        <v>813</v>
      </c>
      <c r="R128" s="208" t="s">
        <v>813</v>
      </c>
    </row>
    <row r="129" spans="1:18" ht="12.75" customHeight="1" x14ac:dyDescent="0.3">
      <c r="A129" s="3" t="s">
        <v>154</v>
      </c>
      <c r="B129" s="13" t="s">
        <v>621</v>
      </c>
      <c r="C129" s="14" t="str">
        <f>VLOOKUP($A129,db_emp!$A$7:$N$156,2,FALSE)</f>
        <v>Grupo DPSP</v>
      </c>
      <c r="D129" s="196" t="str">
        <f>VLOOKUP($A129,db_emp!$A$7:$N$157,D$5,FALSE)</f>
        <v>Farmácias e Drogarias</v>
      </c>
      <c r="E129" s="44" t="str">
        <f t="shared" si="7"/>
        <v>DPSP</v>
      </c>
      <c r="F129" s="44" t="str">
        <f>VLOOKUP(E129,db_emp!$D$7:$E$156,2,FALSE)</f>
        <v>DPSP</v>
      </c>
      <c r="G129" s="83"/>
      <c r="H129" s="225"/>
      <c r="I129" s="202" t="s">
        <v>662</v>
      </c>
      <c r="J129" s="202" t="s">
        <v>662</v>
      </c>
      <c r="K129" s="202" t="s">
        <v>663</v>
      </c>
      <c r="L129" s="202" t="s">
        <v>663</v>
      </c>
      <c r="M129" s="202" t="s">
        <v>732</v>
      </c>
      <c r="N129" s="202" t="s">
        <v>664</v>
      </c>
      <c r="O129" s="202" t="s">
        <v>664</v>
      </c>
      <c r="P129" s="202" t="s">
        <v>733</v>
      </c>
      <c r="Q129" s="202" t="s">
        <v>733</v>
      </c>
      <c r="R129" s="202" t="s">
        <v>734</v>
      </c>
    </row>
    <row r="130" spans="1:18" ht="12.75" customHeight="1" x14ac:dyDescent="0.3">
      <c r="A130" s="3" t="s">
        <v>103</v>
      </c>
      <c r="B130" s="13" t="s">
        <v>621</v>
      </c>
      <c r="C130" s="14" t="str">
        <f>VLOOKUP($A130,db_emp!$A$7:$N$156,2,FALSE)</f>
        <v>EBSERH</v>
      </c>
      <c r="D130" s="180" t="str">
        <f>VLOOKUP($A130,db_emp!$A$7:$N$157,D$5,FALSE)</f>
        <v>Redes Hospitalares</v>
      </c>
      <c r="E130" s="44" t="str">
        <f t="shared" si="7"/>
        <v>EBSE</v>
      </c>
      <c r="F130" s="44" t="str">
        <f>VLOOKUP(E130,db_emp!$D$7:$E$156,2,FALSE)</f>
        <v>EBSE</v>
      </c>
      <c r="G130" s="83"/>
      <c r="H130" s="225"/>
      <c r="I130" s="3" t="s">
        <v>683</v>
      </c>
      <c r="J130" s="3" t="s">
        <v>623</v>
      </c>
      <c r="K130" s="3" t="s">
        <v>639</v>
      </c>
      <c r="L130" s="3" t="s">
        <v>624</v>
      </c>
      <c r="M130" s="3" t="s">
        <v>625</v>
      </c>
      <c r="N130" s="3" t="s">
        <v>626</v>
      </c>
      <c r="O130" s="3" t="s">
        <v>627</v>
      </c>
      <c r="P130" s="3" t="s">
        <v>628</v>
      </c>
      <c r="Q130" s="3" t="s">
        <v>629</v>
      </c>
      <c r="R130" s="3" t="s">
        <v>629</v>
      </c>
    </row>
    <row r="131" spans="1:18" ht="12.75" customHeight="1" x14ac:dyDescent="0.3">
      <c r="A131" s="3" t="s">
        <v>162</v>
      </c>
      <c r="B131" s="13" t="s">
        <v>621</v>
      </c>
      <c r="C131" s="14" t="str">
        <f>VLOOKUP($A131,db_emp!$A$7:$N$156,2,FALSE)</f>
        <v>Hospital Albert Einstein</v>
      </c>
      <c r="D131" s="180" t="str">
        <f>VLOOKUP($A131,db_emp!$A$7:$N$157,D$5,FALSE)</f>
        <v>Redes Hospitalares</v>
      </c>
      <c r="E131" s="44" t="str">
        <f t="shared" si="7"/>
        <v>EINS</v>
      </c>
      <c r="F131" s="44" t="str">
        <f>VLOOKUP(E131,db_emp!$D$7:$E$156,2,FALSE)</f>
        <v>EINS</v>
      </c>
      <c r="G131" s="83"/>
      <c r="H131" s="225"/>
      <c r="I131" s="26" t="s">
        <v>630</v>
      </c>
      <c r="J131" s="26" t="s">
        <v>630</v>
      </c>
      <c r="K131" s="26" t="s">
        <v>25</v>
      </c>
      <c r="L131" s="3" t="s">
        <v>759</v>
      </c>
      <c r="M131" s="3" t="s">
        <v>760</v>
      </c>
      <c r="N131" s="3" t="s">
        <v>761</v>
      </c>
      <c r="O131" s="3" t="s">
        <v>762</v>
      </c>
      <c r="P131" s="3" t="s">
        <v>763</v>
      </c>
      <c r="Q131" s="3" t="s">
        <v>763</v>
      </c>
      <c r="R131" s="3" t="s">
        <v>813</v>
      </c>
    </row>
    <row r="132" spans="1:18" ht="12.75" customHeight="1" x14ac:dyDescent="0.3">
      <c r="A132" s="3" t="s">
        <v>166</v>
      </c>
      <c r="B132" s="13" t="s">
        <v>621</v>
      </c>
      <c r="C132" s="14" t="str">
        <f>VLOOKUP($A132,db_emp!$A$7:$N$156,2,FALSE)</f>
        <v>Elfa Medicamentos</v>
      </c>
      <c r="D132" s="86" t="str">
        <f>VLOOKUP($A132,db_emp!$A$7:$N$157,D$5,FALSE)</f>
        <v>Distribuição</v>
      </c>
      <c r="E132" s="44" t="str">
        <f t="shared" si="7"/>
        <v>ELFA</v>
      </c>
      <c r="F132" s="44" t="str">
        <f>VLOOKUP(E132,db_emp!$D$7:$E$156,2,FALSE)</f>
        <v>ELFA</v>
      </c>
      <c r="G132" s="83"/>
      <c r="H132" s="225"/>
      <c r="I132" s="3" t="s">
        <v>905</v>
      </c>
      <c r="J132" s="3" t="s">
        <v>905</v>
      </c>
      <c r="K132" s="3" t="s">
        <v>631</v>
      </c>
      <c r="L132" s="3" t="s">
        <v>633</v>
      </c>
      <c r="M132" s="3" t="s">
        <v>634</v>
      </c>
      <c r="N132" s="3" t="s">
        <v>635</v>
      </c>
      <c r="O132" s="3" t="s">
        <v>635</v>
      </c>
      <c r="P132" s="3" t="s">
        <v>637</v>
      </c>
      <c r="Q132" s="3" t="s">
        <v>637</v>
      </c>
      <c r="R132" s="3" t="s">
        <v>646</v>
      </c>
    </row>
    <row r="133" spans="1:18" ht="12.75" customHeight="1" x14ac:dyDescent="0.3">
      <c r="A133" s="3" t="s">
        <v>170</v>
      </c>
      <c r="B133" s="13" t="s">
        <v>621</v>
      </c>
      <c r="C133" s="14" t="str">
        <f>VLOOKUP($A133,db_emp!$A$7:$N$156,2,FALSE)</f>
        <v>EMS</v>
      </c>
      <c r="D133" s="76" t="str">
        <f>VLOOKUP($A133,db_emp!$A$7:$N$157,D$5,FALSE)</f>
        <v>Ind. Farmacêutica</v>
      </c>
      <c r="E133" s="44" t="str">
        <f t="shared" si="7"/>
        <v>EMSA</v>
      </c>
      <c r="F133" s="44" t="str">
        <f>VLOOKUP(E133,db_emp!$D$7:$E$156,2,FALSE)</f>
        <v>EMSA</v>
      </c>
      <c r="G133" s="83"/>
      <c r="H133" s="225"/>
      <c r="I133" s="3" t="s">
        <v>905</v>
      </c>
      <c r="J133" s="3" t="s">
        <v>905</v>
      </c>
      <c r="K133" s="3" t="s">
        <v>905</v>
      </c>
      <c r="L133" s="26" t="s">
        <v>759</v>
      </c>
      <c r="M133" s="3" t="s">
        <v>634</v>
      </c>
      <c r="N133" s="3" t="s">
        <v>635</v>
      </c>
      <c r="O133" s="3" t="s">
        <v>636</v>
      </c>
      <c r="P133" s="3" t="s">
        <v>637</v>
      </c>
      <c r="Q133" s="77" t="s">
        <v>646</v>
      </c>
      <c r="R133" s="77" t="s">
        <v>646</v>
      </c>
    </row>
    <row r="134" spans="1:18" ht="12.75" customHeight="1" x14ac:dyDescent="0.3">
      <c r="A134" s="3" t="s">
        <v>174</v>
      </c>
      <c r="B134" s="13" t="s">
        <v>621</v>
      </c>
      <c r="C134" s="14" t="str">
        <f>VLOOKUP($A134,db_emp!$A$7:$N$156,2,FALSE)</f>
        <v>Eurofarma</v>
      </c>
      <c r="D134" s="76" t="str">
        <f>VLOOKUP($A134,db_emp!$A$7:$N$157,D$5,FALSE)</f>
        <v>Ind. Farmacêutica</v>
      </c>
      <c r="E134" s="44" t="str">
        <f t="shared" si="7"/>
        <v>EURO</v>
      </c>
      <c r="F134" s="44" t="str">
        <f>VLOOKUP(E134,db_emp!$D$7:$E$156,2,FALSE)</f>
        <v>EURO</v>
      </c>
      <c r="G134" s="83"/>
      <c r="H134" s="225"/>
      <c r="I134" s="26" t="s">
        <v>735</v>
      </c>
      <c r="J134" s="26" t="s">
        <v>630</v>
      </c>
      <c r="K134" s="3" t="s">
        <v>905</v>
      </c>
      <c r="L134" s="3" t="s">
        <v>633</v>
      </c>
      <c r="M134" s="3" t="s">
        <v>634</v>
      </c>
      <c r="N134" s="3" t="s">
        <v>635</v>
      </c>
      <c r="O134" s="3" t="s">
        <v>636</v>
      </c>
      <c r="P134" s="3" t="s">
        <v>636</v>
      </c>
      <c r="Q134" s="3" t="s">
        <v>637</v>
      </c>
      <c r="R134" s="3" t="s">
        <v>638</v>
      </c>
    </row>
    <row r="135" spans="1:18" ht="12.75" customHeight="1" x14ac:dyDescent="0.3">
      <c r="A135" s="3" t="s">
        <v>178</v>
      </c>
      <c r="B135" s="13" t="s">
        <v>621</v>
      </c>
      <c r="C135" s="14" t="str">
        <f>VLOOKUP($A135,db_emp!$A$7:$N$156,2,FALSE)</f>
        <v>Fundação do ABC</v>
      </c>
      <c r="D135" s="85" t="str">
        <f>VLOOKUP($A135,db_emp!$A$7:$N$157,D$5,FALSE)</f>
        <v>Gestão como OS</v>
      </c>
      <c r="E135" s="44" t="str">
        <f t="shared" si="7"/>
        <v>FABC</v>
      </c>
      <c r="F135" s="44" t="str">
        <f>VLOOKUP(E135,db_emp!$D$7:$E$156,2,FALSE)</f>
        <v>FABC</v>
      </c>
      <c r="G135" s="83"/>
      <c r="H135" s="225"/>
      <c r="I135" s="3" t="s">
        <v>654</v>
      </c>
      <c r="J135" s="3" t="s">
        <v>655</v>
      </c>
      <c r="K135" s="3" t="s">
        <v>656</v>
      </c>
      <c r="L135" s="3" t="s">
        <v>657</v>
      </c>
      <c r="M135" s="3" t="s">
        <v>658</v>
      </c>
      <c r="N135" s="3" t="s">
        <v>659</v>
      </c>
      <c r="O135" s="3" t="s">
        <v>660</v>
      </c>
      <c r="P135" s="3" t="s">
        <v>661</v>
      </c>
      <c r="Q135" s="3" t="s">
        <v>661</v>
      </c>
      <c r="R135" s="3" t="s">
        <v>629</v>
      </c>
    </row>
    <row r="136" spans="1:18" ht="12.75" customHeight="1" x14ac:dyDescent="0.3">
      <c r="A136" s="3" t="s">
        <v>185</v>
      </c>
      <c r="B136" s="13" t="s">
        <v>621</v>
      </c>
      <c r="C136" s="14" t="str">
        <f>VLOOKUP($A136,db_emp!$A$7:$N$156,2,FALSE)</f>
        <v>FFM USP</v>
      </c>
      <c r="D136" s="180" t="str">
        <f>VLOOKUP($A136,db_emp!$A$7:$N$157,D$5,FALSE)</f>
        <v>Redes Hospitalares</v>
      </c>
      <c r="E136" s="44" t="str">
        <f t="shared" ref="E136:E168" si="8">A136</f>
        <v>FFME</v>
      </c>
      <c r="F136" s="3" t="s">
        <v>185</v>
      </c>
      <c r="G136" s="83"/>
      <c r="H136" s="225"/>
      <c r="I136" s="3" t="s">
        <v>735</v>
      </c>
      <c r="J136" s="3" t="s">
        <v>736</v>
      </c>
      <c r="K136" s="3" t="s">
        <v>737</v>
      </c>
      <c r="L136" s="3" t="s">
        <v>738</v>
      </c>
      <c r="M136" s="3" t="s">
        <v>739</v>
      </c>
      <c r="N136" s="3" t="s">
        <v>740</v>
      </c>
      <c r="O136" s="3" t="s">
        <v>741</v>
      </c>
      <c r="P136" s="3" t="s">
        <v>742</v>
      </c>
      <c r="Q136" s="3" t="s">
        <v>743</v>
      </c>
      <c r="R136" s="3" t="s">
        <v>743</v>
      </c>
    </row>
    <row r="137" spans="1:18" ht="12.75" customHeight="1" x14ac:dyDescent="0.3">
      <c r="A137" s="3" t="s">
        <v>189</v>
      </c>
      <c r="B137" s="13" t="s">
        <v>621</v>
      </c>
      <c r="C137" s="14" t="str">
        <f>VLOOKUP($A137,db_emp!$A$7:$N$156,2,FALSE)</f>
        <v>Fleury</v>
      </c>
      <c r="D137" s="182" t="str">
        <f>VLOOKUP($A137,db_emp!$A$7:$N$157,D$5,FALSE)</f>
        <v>Diagnóstico e Terapia</v>
      </c>
      <c r="E137" s="44" t="str">
        <f t="shared" si="8"/>
        <v>FLEU</v>
      </c>
      <c r="F137" s="44" t="str">
        <f>VLOOKUP(E137,db_emp!$D$7:$E$156,2,FALSE)</f>
        <v>FLEU</v>
      </c>
      <c r="G137" s="83"/>
      <c r="H137" s="225"/>
      <c r="I137" s="202" t="s">
        <v>814</v>
      </c>
      <c r="J137" s="202" t="s">
        <v>744</v>
      </c>
      <c r="K137" s="202" t="s">
        <v>745</v>
      </c>
      <c r="L137" s="202" t="s">
        <v>745</v>
      </c>
      <c r="M137" s="202" t="s">
        <v>746</v>
      </c>
      <c r="N137" s="202" t="s">
        <v>746</v>
      </c>
      <c r="O137" s="202" t="s">
        <v>747</v>
      </c>
      <c r="P137" s="202" t="s">
        <v>747</v>
      </c>
      <c r="Q137" s="202" t="s">
        <v>748</v>
      </c>
      <c r="R137" s="208" t="s">
        <v>813</v>
      </c>
    </row>
    <row r="138" spans="1:18" ht="12.75" customHeight="1" x14ac:dyDescent="0.3">
      <c r="A138" s="3" t="s">
        <v>201</v>
      </c>
      <c r="B138" s="13" t="s">
        <v>621</v>
      </c>
      <c r="C138" s="14" t="str">
        <f>VLOOKUP($A138,db_emp!$A$7:$N$156,2,FALSE)</f>
        <v>GEAP</v>
      </c>
      <c r="D138" s="84" t="str">
        <f>VLOOKUP($A138,db_emp!$A$7:$N$157,D$5,FALSE)</f>
        <v>Planos e Seguros</v>
      </c>
      <c r="E138" s="44" t="str">
        <f t="shared" si="8"/>
        <v>GEAP</v>
      </c>
      <c r="F138" s="44" t="str">
        <f>VLOOKUP(E138,db_emp!$D$7:$E$156,2,FALSE)</f>
        <v>GEAP</v>
      </c>
      <c r="G138" s="83"/>
      <c r="H138" s="225"/>
      <c r="I138" s="3" t="s">
        <v>704</v>
      </c>
      <c r="J138" s="3" t="s">
        <v>705</v>
      </c>
      <c r="K138" s="3" t="s">
        <v>706</v>
      </c>
      <c r="L138" s="3" t="s">
        <v>649</v>
      </c>
      <c r="M138" s="3" t="s">
        <v>650</v>
      </c>
      <c r="N138" s="3" t="s">
        <v>651</v>
      </c>
      <c r="O138" s="3" t="s">
        <v>652</v>
      </c>
      <c r="P138" s="3" t="s">
        <v>653</v>
      </c>
      <c r="Q138" s="3" t="s">
        <v>653</v>
      </c>
      <c r="R138" s="3" t="s">
        <v>707</v>
      </c>
    </row>
    <row r="139" spans="1:18" ht="12.75" customHeight="1" x14ac:dyDescent="0.3">
      <c r="A139" s="5" t="s">
        <v>107</v>
      </c>
      <c r="B139" s="13" t="s">
        <v>621</v>
      </c>
      <c r="C139" s="14" t="str">
        <f>VLOOKUP($A139,db_emp!$A$7:$N$156,2,FALSE)</f>
        <v>GHC (Grupo Hospitalar Conceição)</v>
      </c>
      <c r="D139" s="180" t="str">
        <f>VLOOKUP($A139,db_emp!$A$7:$N$157,D$5,FALSE)</f>
        <v>Redes Hospitalares</v>
      </c>
      <c r="E139" s="44" t="str">
        <f t="shared" si="8"/>
        <v>GHCO</v>
      </c>
      <c r="F139" s="44" t="str">
        <f>VLOOKUP(E139,db_emp!$D$7:$E$156,2,FALSE)</f>
        <v>GHCO</v>
      </c>
      <c r="G139" s="83"/>
      <c r="H139" s="225"/>
      <c r="I139" s="3" t="s">
        <v>683</v>
      </c>
      <c r="J139" s="3" t="s">
        <v>683</v>
      </c>
      <c r="K139" s="3" t="s">
        <v>624</v>
      </c>
      <c r="L139" s="3" t="s">
        <v>624</v>
      </c>
      <c r="M139" s="3" t="s">
        <v>625</v>
      </c>
      <c r="N139" s="3" t="s">
        <v>626</v>
      </c>
      <c r="O139" s="3" t="s">
        <v>627</v>
      </c>
      <c r="P139" s="3" t="s">
        <v>627</v>
      </c>
      <c r="Q139" s="3" t="s">
        <v>629</v>
      </c>
      <c r="R139" s="3" t="s">
        <v>629</v>
      </c>
    </row>
    <row r="140" spans="1:18" ht="12.75" customHeight="1" x14ac:dyDescent="0.3">
      <c r="A140" s="3" t="s">
        <v>220</v>
      </c>
      <c r="B140" s="13" t="s">
        <v>621</v>
      </c>
      <c r="C140" s="14" t="str">
        <f>VLOOKUP($A140,db_emp!$A$7:$N$156,2,FALSE)</f>
        <v>Notre Dame Participações S.A.</v>
      </c>
      <c r="D140" s="84" t="str">
        <f>VLOOKUP($A140,db_emp!$A$7:$N$157,D$5,FALSE)</f>
        <v>Planos e Seguros</v>
      </c>
      <c r="E140" s="44" t="str">
        <f t="shared" si="8"/>
        <v>GNDP</v>
      </c>
      <c r="F140" s="44" t="str">
        <f>VLOOKUP(E140,db_emp!$D$7:$E$156,2,FALSE)</f>
        <v>HAPV</v>
      </c>
      <c r="G140" s="83"/>
      <c r="H140" s="225"/>
      <c r="I140" s="3" t="s">
        <v>642</v>
      </c>
      <c r="J140" s="3" t="s">
        <v>725</v>
      </c>
      <c r="K140" s="3" t="s">
        <v>764</v>
      </c>
      <c r="L140" s="3" t="s">
        <v>726</v>
      </c>
      <c r="M140" s="3" t="s">
        <v>765</v>
      </c>
      <c r="N140" s="3" t="s">
        <v>727</v>
      </c>
      <c r="O140" s="26" t="s">
        <v>728</v>
      </c>
      <c r="P140" s="26" t="s">
        <v>728</v>
      </c>
      <c r="Q140" s="26" t="s">
        <v>728</v>
      </c>
      <c r="R140" s="3" t="s">
        <v>905</v>
      </c>
    </row>
    <row r="141" spans="1:18" ht="12.75" customHeight="1" x14ac:dyDescent="0.3">
      <c r="A141" s="3" t="s">
        <v>204</v>
      </c>
      <c r="B141" s="13" t="s">
        <v>621</v>
      </c>
      <c r="C141" s="14" t="str">
        <f>VLOOKUP($A141,db_emp!$A$7:$N$156,2,FALSE)</f>
        <v>Golden Cross/Vision Med</v>
      </c>
      <c r="D141" s="84" t="str">
        <f>VLOOKUP($A141,db_emp!$A$7:$N$157,D$5,FALSE)</f>
        <v>Planos e Seguros</v>
      </c>
      <c r="E141" s="44" t="str">
        <f t="shared" si="8"/>
        <v>GOLD</v>
      </c>
      <c r="F141" s="44" t="str">
        <f>VLOOKUP(E141,db_emp!$D$7:$E$156,2,FALSE)</f>
        <v>GOLD</v>
      </c>
      <c r="G141" s="83"/>
      <c r="H141" s="225"/>
      <c r="I141" s="3" t="s">
        <v>905</v>
      </c>
      <c r="J141" s="3" t="s">
        <v>905</v>
      </c>
      <c r="K141" s="3" t="s">
        <v>905</v>
      </c>
      <c r="L141" s="3" t="s">
        <v>649</v>
      </c>
      <c r="M141" s="3" t="s">
        <v>650</v>
      </c>
      <c r="N141" s="3" t="s">
        <v>651</v>
      </c>
      <c r="O141" s="3" t="s">
        <v>652</v>
      </c>
      <c r="P141" s="3" t="s">
        <v>653</v>
      </c>
      <c r="Q141" s="3" t="s">
        <v>653</v>
      </c>
      <c r="R141" s="3" t="s">
        <v>707</v>
      </c>
    </row>
    <row r="142" spans="1:18" ht="12.75" customHeight="1" x14ac:dyDescent="0.3">
      <c r="A142" s="3" t="s">
        <v>208</v>
      </c>
      <c r="B142" s="13" t="s">
        <v>621</v>
      </c>
      <c r="C142" s="14" t="str">
        <f>VLOOKUP($A142,db_emp!$A$7:$N$156,2,FALSE)</f>
        <v>GSK Farma</v>
      </c>
      <c r="D142" s="76" t="str">
        <f>VLOOKUP($A142,db_emp!$A$7:$N$157,D$5,FALSE)</f>
        <v>Ind. Farmacêutica</v>
      </c>
      <c r="E142" s="44" t="str">
        <f t="shared" si="8"/>
        <v>GSKF</v>
      </c>
      <c r="F142" s="44" t="str">
        <f>VLOOKUP(E142,db_emp!$D$7:$E$156,2,FALSE)</f>
        <v>GSKF</v>
      </c>
      <c r="G142" s="83"/>
      <c r="H142" s="225"/>
      <c r="I142" s="3" t="s">
        <v>905</v>
      </c>
      <c r="J142" s="3" t="s">
        <v>905</v>
      </c>
      <c r="K142" s="3" t="s">
        <v>905</v>
      </c>
      <c r="L142" s="3" t="s">
        <v>905</v>
      </c>
      <c r="M142" s="3" t="s">
        <v>905</v>
      </c>
      <c r="N142" s="3" t="s">
        <v>751</v>
      </c>
      <c r="O142" s="3" t="s">
        <v>752</v>
      </c>
      <c r="P142" s="3" t="s">
        <v>753</v>
      </c>
      <c r="Q142" s="5" t="s">
        <v>754</v>
      </c>
      <c r="R142" s="5" t="s">
        <v>754</v>
      </c>
    </row>
    <row r="143" spans="1:18" ht="12.75" customHeight="1" x14ac:dyDescent="0.3">
      <c r="A143" s="3" t="s">
        <v>212</v>
      </c>
      <c r="B143" s="13" t="s">
        <v>621</v>
      </c>
      <c r="C143" s="14" t="str">
        <f>VLOOKUP($A143,db_emp!$A$7:$N$156,2,FALSE)</f>
        <v>Hospital Alemão Oswaldo Cruz</v>
      </c>
      <c r="D143" s="180" t="str">
        <f>VLOOKUP($A143,db_emp!$A$7:$N$157,D$5,FALSE)</f>
        <v>Redes Hospitalares</v>
      </c>
      <c r="E143" s="44" t="str">
        <f t="shared" si="8"/>
        <v>HAOC</v>
      </c>
      <c r="F143" s="44" t="str">
        <f>VLOOKUP(E143,db_emp!$D$7:$E$156,2,FALSE)</f>
        <v>HAOC</v>
      </c>
      <c r="G143" s="83"/>
      <c r="H143" s="225"/>
      <c r="I143" s="5" t="s">
        <v>905</v>
      </c>
      <c r="J143" s="5" t="s">
        <v>905</v>
      </c>
      <c r="K143" s="5" t="s">
        <v>905</v>
      </c>
      <c r="L143" s="5" t="s">
        <v>905</v>
      </c>
      <c r="M143" s="5" t="s">
        <v>755</v>
      </c>
      <c r="N143" s="5" t="s">
        <v>756</v>
      </c>
      <c r="O143" s="5" t="s">
        <v>757</v>
      </c>
      <c r="P143" s="5" t="s">
        <v>758</v>
      </c>
      <c r="Q143" s="5" t="s">
        <v>758</v>
      </c>
      <c r="R143" s="5" t="s">
        <v>758</v>
      </c>
    </row>
    <row r="144" spans="1:18" ht="12.75" customHeight="1" x14ac:dyDescent="0.3">
      <c r="A144" s="3" t="s">
        <v>217</v>
      </c>
      <c r="B144" s="13" t="s">
        <v>621</v>
      </c>
      <c r="C144" s="14" t="str">
        <f>VLOOKUP($A144,db_emp!$A$7:$N$156,2,FALSE)</f>
        <v>Hapvida</v>
      </c>
      <c r="D144" s="84" t="str">
        <f>VLOOKUP($A144,db_emp!$A$7:$N$157,D$5,FALSE)</f>
        <v>Planos e Seguros</v>
      </c>
      <c r="E144" s="44" t="str">
        <f t="shared" si="8"/>
        <v>HAPV</v>
      </c>
      <c r="F144" s="44" t="str">
        <f>VLOOKUP(E144,db_emp!$D$7:$E$156,2,FALSE)</f>
        <v>HAPV</v>
      </c>
      <c r="G144" s="83"/>
      <c r="H144" s="225"/>
      <c r="I144" s="3" t="s">
        <v>642</v>
      </c>
      <c r="J144" s="5" t="s">
        <v>764</v>
      </c>
      <c r="K144" s="5" t="s">
        <v>726</v>
      </c>
      <c r="L144" s="5" t="s">
        <v>726</v>
      </c>
      <c r="M144" s="5" t="s">
        <v>765</v>
      </c>
      <c r="N144" s="5" t="s">
        <v>727</v>
      </c>
      <c r="O144" s="5" t="s">
        <v>749</v>
      </c>
      <c r="P144" s="5" t="s">
        <v>728</v>
      </c>
      <c r="Q144" s="5" t="s">
        <v>646</v>
      </c>
      <c r="R144" s="5" t="s">
        <v>646</v>
      </c>
    </row>
    <row r="145" spans="1:18" ht="12.75" customHeight="1" x14ac:dyDescent="0.3">
      <c r="A145" s="3" t="s">
        <v>227</v>
      </c>
      <c r="B145" s="13" t="s">
        <v>621</v>
      </c>
      <c r="C145" s="14" t="str">
        <f>VLOOKUP($A145,db_emp!$A$7:$N$156,2,FALSE)</f>
        <v>HCOR</v>
      </c>
      <c r="D145" s="180" t="str">
        <f>VLOOKUP($A145,db_emp!$A$7:$N$157,D$5,FALSE)</f>
        <v>Redes Hospitalares</v>
      </c>
      <c r="E145" s="44" t="str">
        <f t="shared" si="8"/>
        <v>HCOR</v>
      </c>
      <c r="F145" s="44" t="str">
        <f>VLOOKUP(E145,db_emp!$D$7:$E$156,2,FALSE)</f>
        <v>HCOR</v>
      </c>
      <c r="G145" s="83"/>
      <c r="H145" s="225"/>
      <c r="I145" s="77" t="s">
        <v>905</v>
      </c>
      <c r="J145" s="77" t="s">
        <v>905</v>
      </c>
      <c r="K145" s="77" t="s">
        <v>905</v>
      </c>
      <c r="L145" s="77" t="s">
        <v>905</v>
      </c>
      <c r="M145" s="77" t="s">
        <v>905</v>
      </c>
      <c r="N145" s="5" t="s">
        <v>635</v>
      </c>
      <c r="O145" s="5" t="s">
        <v>636</v>
      </c>
      <c r="P145" s="3" t="s">
        <v>637</v>
      </c>
      <c r="Q145" s="3" t="s">
        <v>638</v>
      </c>
      <c r="R145" s="3" t="s">
        <v>638</v>
      </c>
    </row>
    <row r="146" spans="1:18" ht="12.75" customHeight="1" x14ac:dyDescent="0.3">
      <c r="A146" s="77" t="s">
        <v>933</v>
      </c>
      <c r="B146" s="68" t="s">
        <v>621</v>
      </c>
      <c r="C146" s="58" t="str">
        <f>VLOOKUP($A146,db_emp!$A$7:$N$156,2,FALSE)</f>
        <v>Hemobrás</v>
      </c>
      <c r="D146" s="76" t="str">
        <f>VLOOKUP($A146,db_emp!$A$7:$N$157,D$5,FALSE)</f>
        <v>Ind. Farmacêutica</v>
      </c>
      <c r="E146" s="77" t="str">
        <f t="shared" si="8"/>
        <v>HEBR</v>
      </c>
      <c r="F146" s="77" t="str">
        <f>VLOOKUP($A146,db_emp!$A$7:$N$156,F$5,FALSE)</f>
        <v>HEBR</v>
      </c>
      <c r="G146" s="83"/>
      <c r="H146" s="225"/>
      <c r="I146" s="77" t="s">
        <v>642</v>
      </c>
      <c r="J146" s="77" t="s">
        <v>725</v>
      </c>
      <c r="K146" s="77" t="s">
        <v>764</v>
      </c>
      <c r="L146" s="77" t="s">
        <v>633</v>
      </c>
      <c r="M146" s="77" t="s">
        <v>634</v>
      </c>
      <c r="N146" s="77" t="s">
        <v>635</v>
      </c>
      <c r="O146" s="77" t="s">
        <v>636</v>
      </c>
      <c r="P146" s="77" t="s">
        <v>637</v>
      </c>
      <c r="Q146" s="78" t="s">
        <v>638</v>
      </c>
      <c r="R146" s="78" t="s">
        <v>638</v>
      </c>
    </row>
    <row r="147" spans="1:18" ht="12.75" customHeight="1" x14ac:dyDescent="0.3">
      <c r="A147" s="3" t="s">
        <v>193</v>
      </c>
      <c r="B147" s="13" t="s">
        <v>621</v>
      </c>
      <c r="C147" s="14" t="str">
        <f>VLOOKUP($A147,db_emp!$A$7:$N$156,2,FALSE)</f>
        <v>Hermes Pardini</v>
      </c>
      <c r="D147" s="182" t="str">
        <f>VLOOKUP($A147,db_emp!$A$7:$N$157,D$5,FALSE)</f>
        <v>Diagnóstico e Terapia</v>
      </c>
      <c r="E147" s="44" t="str">
        <f t="shared" si="8"/>
        <v>HEPA</v>
      </c>
      <c r="F147" s="44" t="str">
        <f>VLOOKUP(E147,db_emp!$D$7:$E$156,2,FALSE)</f>
        <v>FLEU</v>
      </c>
      <c r="G147" s="83"/>
      <c r="H147" s="225"/>
      <c r="I147" s="202" t="s">
        <v>642</v>
      </c>
      <c r="J147" s="202" t="s">
        <v>642</v>
      </c>
      <c r="K147" s="202" t="s">
        <v>726</v>
      </c>
      <c r="L147" s="202" t="s">
        <v>726</v>
      </c>
      <c r="M147" s="202" t="s">
        <v>726</v>
      </c>
      <c r="N147" s="202" t="s">
        <v>749</v>
      </c>
      <c r="O147" s="202" t="s">
        <v>749</v>
      </c>
      <c r="P147" s="202" t="s">
        <v>749</v>
      </c>
      <c r="Q147" s="202" t="s">
        <v>728</v>
      </c>
      <c r="R147" s="3" t="s">
        <v>905</v>
      </c>
    </row>
    <row r="148" spans="1:18" ht="12.75" customHeight="1" x14ac:dyDescent="0.3">
      <c r="A148" s="5" t="s">
        <v>230</v>
      </c>
      <c r="B148" s="13" t="s">
        <v>621</v>
      </c>
      <c r="C148" s="14" t="str">
        <f>VLOOKUP($A148,db_emp!$A$7:$N$156,2,FALSE)</f>
        <v>Hospital Care</v>
      </c>
      <c r="D148" s="180" t="str">
        <f>VLOOKUP($A148,db_emp!$A$7:$N$157,D$5,FALSE)</f>
        <v>Redes Hospitalares</v>
      </c>
      <c r="E148" s="44" t="str">
        <f t="shared" si="8"/>
        <v>HOCA</v>
      </c>
      <c r="F148" s="44" t="str">
        <f>VLOOKUP(E148,db_emp!$D$7:$E$156,2,FALSE)</f>
        <v>HOCA</v>
      </c>
      <c r="G148" s="83"/>
      <c r="H148" s="225"/>
      <c r="I148" s="77" t="s">
        <v>815</v>
      </c>
      <c r="J148" s="77" t="s">
        <v>816</v>
      </c>
      <c r="K148" s="77" t="s">
        <v>817</v>
      </c>
      <c r="L148" s="3" t="s">
        <v>633</v>
      </c>
      <c r="M148" s="3" t="s">
        <v>635</v>
      </c>
      <c r="N148" s="3" t="s">
        <v>635</v>
      </c>
      <c r="O148" s="3" t="s">
        <v>749</v>
      </c>
      <c r="P148" s="3" t="s">
        <v>728</v>
      </c>
      <c r="Q148" s="3" t="s">
        <v>638</v>
      </c>
      <c r="R148" s="3" t="s">
        <v>638</v>
      </c>
    </row>
    <row r="149" spans="1:18" ht="12.75" customHeight="1" x14ac:dyDescent="0.3">
      <c r="A149" s="3" t="s">
        <v>234</v>
      </c>
      <c r="B149" s="13" t="s">
        <v>621</v>
      </c>
      <c r="C149" s="14" t="str">
        <f>VLOOKUP($A149,db_emp!$A$7:$N$156,2,FALSE)</f>
        <v>Hypera Pharma</v>
      </c>
      <c r="D149" s="76" t="str">
        <f>VLOOKUP($A149,db_emp!$A$7:$N$157,D$5,FALSE)</f>
        <v>Ind. Farmacêutica</v>
      </c>
      <c r="E149" s="44" t="str">
        <f t="shared" si="8"/>
        <v>HYPE</v>
      </c>
      <c r="F149" s="44" t="str">
        <f>VLOOKUP(E149,db_emp!$D$7:$E$156,2,FALSE)</f>
        <v>HYPE</v>
      </c>
      <c r="G149" s="83"/>
      <c r="H149" s="225"/>
      <c r="I149" s="3" t="s">
        <v>818</v>
      </c>
      <c r="J149" s="3" t="s">
        <v>632</v>
      </c>
      <c r="K149" s="3" t="s">
        <v>633</v>
      </c>
      <c r="L149" s="3" t="s">
        <v>634</v>
      </c>
      <c r="M149" s="3" t="s">
        <v>635</v>
      </c>
      <c r="N149" s="3" t="s">
        <v>636</v>
      </c>
      <c r="O149" s="3" t="s">
        <v>637</v>
      </c>
      <c r="P149" s="3" t="s">
        <v>637</v>
      </c>
      <c r="Q149" s="3" t="s">
        <v>637</v>
      </c>
      <c r="R149" s="3" t="s">
        <v>638</v>
      </c>
    </row>
    <row r="150" spans="1:18" ht="12.75" customHeight="1" x14ac:dyDescent="0.3">
      <c r="A150" s="44" t="s">
        <v>147</v>
      </c>
      <c r="B150" s="13" t="s">
        <v>621</v>
      </c>
      <c r="C150" s="14" t="str">
        <f>VLOOKUP($A150,db_emp!$A$7:$N$156,2,FALSE)</f>
        <v>Rede Ímpar</v>
      </c>
      <c r="D150" s="180" t="str">
        <f>VLOOKUP($A150,db_emp!$A$7:$N$157,D$5,FALSE)</f>
        <v>Redes Hospitalares</v>
      </c>
      <c r="E150" s="44" t="str">
        <f t="shared" si="8"/>
        <v>IMPA</v>
      </c>
      <c r="F150" s="44" t="str">
        <f>VLOOKUP(E150,db_emp!$D$7:$E$156,2,FALSE)</f>
        <v>DASA</v>
      </c>
      <c r="G150" s="83"/>
      <c r="H150" s="225"/>
      <c r="I150" s="3" t="s">
        <v>905</v>
      </c>
      <c r="J150" s="26" t="s">
        <v>729</v>
      </c>
      <c r="K150" s="26" t="s">
        <v>730</v>
      </c>
      <c r="L150" s="26" t="s">
        <v>730</v>
      </c>
      <c r="M150" s="26" t="s">
        <v>668</v>
      </c>
      <c r="N150" s="26" t="s">
        <v>668</v>
      </c>
      <c r="O150" s="26" t="s">
        <v>670</v>
      </c>
      <c r="P150" s="26" t="s">
        <v>670</v>
      </c>
      <c r="Q150" s="26" t="s">
        <v>731</v>
      </c>
      <c r="R150" s="26" t="s">
        <v>731</v>
      </c>
    </row>
    <row r="151" spans="1:18" ht="12.75" customHeight="1" x14ac:dyDescent="0.3">
      <c r="A151" s="3" t="s">
        <v>242</v>
      </c>
      <c r="B151" s="13" t="s">
        <v>621</v>
      </c>
      <c r="C151" s="14" t="str">
        <f>VLOOKUP($A151,db_emp!$A$7:$N$156,2,FALSE)</f>
        <v>Kora Saúde</v>
      </c>
      <c r="D151" s="180" t="str">
        <f>VLOOKUP($A151,db_emp!$A$7:$N$157,D$5,FALSE)</f>
        <v>Redes Hospitalares</v>
      </c>
      <c r="E151" s="44" t="str">
        <f t="shared" si="8"/>
        <v>KORA</v>
      </c>
      <c r="F151" s="44" t="str">
        <f>VLOOKUP(E151,db_emp!$D$7:$E$156,2,FALSE)</f>
        <v>KORA</v>
      </c>
      <c r="G151" s="83"/>
      <c r="H151" s="225"/>
      <c r="I151" s="3" t="s">
        <v>905</v>
      </c>
      <c r="J151" s="3" t="s">
        <v>905</v>
      </c>
      <c r="K151" s="3" t="s">
        <v>905</v>
      </c>
      <c r="L151" s="77" t="s">
        <v>633</v>
      </c>
      <c r="M151" s="77" t="s">
        <v>634</v>
      </c>
      <c r="N151" s="3" t="s">
        <v>635</v>
      </c>
      <c r="O151" s="3" t="s">
        <v>636</v>
      </c>
      <c r="P151" s="3" t="s">
        <v>637</v>
      </c>
      <c r="Q151" s="3" t="s">
        <v>637</v>
      </c>
      <c r="R151" s="3" t="s">
        <v>638</v>
      </c>
    </row>
    <row r="152" spans="1:18" ht="12.75" customHeight="1" x14ac:dyDescent="0.3">
      <c r="A152" s="3" t="s">
        <v>246</v>
      </c>
      <c r="B152" s="13" t="s">
        <v>621</v>
      </c>
      <c r="C152" s="14" t="str">
        <f>VLOOKUP($A152,db_emp!$A$7:$N$156,2,FALSE)</f>
        <v>Libbs</v>
      </c>
      <c r="D152" s="76" t="str">
        <f>VLOOKUP($A152,db_emp!$A$7:$N$157,D$5,FALSE)</f>
        <v>Ind. Farmacêutica</v>
      </c>
      <c r="E152" s="44" t="str">
        <f t="shared" si="8"/>
        <v>LIBB</v>
      </c>
      <c r="F152" s="44" t="str">
        <f>VLOOKUP(E152,db_emp!$D$7:$E$156,2,FALSE)</f>
        <v>LIBB</v>
      </c>
      <c r="G152" s="83"/>
      <c r="H152" s="225"/>
      <c r="I152" s="77" t="s">
        <v>905</v>
      </c>
      <c r="J152" s="77" t="s">
        <v>905</v>
      </c>
      <c r="K152" s="77" t="s">
        <v>905</v>
      </c>
      <c r="L152" s="77" t="s">
        <v>905</v>
      </c>
      <c r="M152" s="77" t="s">
        <v>905</v>
      </c>
      <c r="N152" s="77" t="s">
        <v>761</v>
      </c>
      <c r="O152" s="77" t="s">
        <v>762</v>
      </c>
      <c r="P152" s="77" t="s">
        <v>763</v>
      </c>
      <c r="Q152" s="77" t="s">
        <v>638</v>
      </c>
      <c r="R152" s="77" t="s">
        <v>638</v>
      </c>
    </row>
    <row r="153" spans="1:18" ht="12.75" customHeight="1" x14ac:dyDescent="0.3">
      <c r="A153" s="3" t="s">
        <v>250</v>
      </c>
      <c r="B153" s="13" t="s">
        <v>621</v>
      </c>
      <c r="C153" s="14" t="str">
        <f>VLOOKUP($A153,db_emp!$A$7:$N$156,2,FALSE)</f>
        <v>Mater Dei</v>
      </c>
      <c r="D153" s="180" t="str">
        <f>VLOOKUP($A153,db_emp!$A$7:$N$157,D$5,FALSE)</f>
        <v>Redes Hospitalares</v>
      </c>
      <c r="E153" s="44" t="str">
        <f t="shared" si="8"/>
        <v>MDEI</v>
      </c>
      <c r="F153" s="44" t="str">
        <f>VLOOKUP(E153,db_emp!$D$7:$E$156,2,FALSE)</f>
        <v>MDEI</v>
      </c>
      <c r="G153" s="83"/>
      <c r="H153" s="225"/>
      <c r="I153" s="77" t="s">
        <v>630</v>
      </c>
      <c r="J153" s="77" t="s">
        <v>631</v>
      </c>
      <c r="K153" s="77" t="s">
        <v>632</v>
      </c>
      <c r="L153" s="77" t="s">
        <v>633</v>
      </c>
      <c r="M153" s="77" t="s">
        <v>761</v>
      </c>
      <c r="N153" s="77" t="s">
        <v>761</v>
      </c>
      <c r="O153" s="77" t="s">
        <v>762</v>
      </c>
      <c r="P153" s="77" t="s">
        <v>763</v>
      </c>
      <c r="Q153" s="77" t="s">
        <v>646</v>
      </c>
      <c r="R153" s="77" t="s">
        <v>646</v>
      </c>
    </row>
    <row r="154" spans="1:18" ht="12.75" customHeight="1" x14ac:dyDescent="0.3">
      <c r="A154" s="3" t="s">
        <v>349</v>
      </c>
      <c r="B154" s="13" t="s">
        <v>621</v>
      </c>
      <c r="C154" s="14" t="str">
        <f>VLOOKUP($A154,db_emp!$A$7:$N$156,2,FALSE)</f>
        <v>Medley</v>
      </c>
      <c r="D154" s="76" t="str">
        <f>VLOOKUP($A154,db_emp!$A$7:$N$157,D$5,FALSE)</f>
        <v>Ind. Farmacêutica</v>
      </c>
      <c r="E154" s="44" t="str">
        <f t="shared" si="8"/>
        <v>MEDL</v>
      </c>
      <c r="F154" s="44" t="str">
        <f>VLOOKUP(E154,db_emp!$D$7:$E$156,2,FALSE)</f>
        <v>SANO</v>
      </c>
      <c r="G154" s="83"/>
      <c r="H154" s="225"/>
      <c r="I154" s="3" t="s">
        <v>790</v>
      </c>
      <c r="J154" s="3" t="s">
        <v>630</v>
      </c>
      <c r="K154" s="3" t="s">
        <v>631</v>
      </c>
      <c r="L154" s="3" t="s">
        <v>632</v>
      </c>
      <c r="M154" s="3" t="s">
        <v>905</v>
      </c>
      <c r="N154" s="3" t="s">
        <v>905</v>
      </c>
      <c r="O154" s="3" t="s">
        <v>905</v>
      </c>
      <c r="P154" s="3" t="s">
        <v>905</v>
      </c>
      <c r="Q154" s="3" t="s">
        <v>905</v>
      </c>
      <c r="R154" s="3" t="s">
        <v>905</v>
      </c>
    </row>
    <row r="155" spans="1:18" ht="12.75" customHeight="1" x14ac:dyDescent="0.3">
      <c r="A155" s="3" t="s">
        <v>254</v>
      </c>
      <c r="B155" s="13" t="s">
        <v>621</v>
      </c>
      <c r="C155" s="14" t="str">
        <f>VLOOKUP($A155,db_emp!$A$7:$N$156,2,FALSE)</f>
        <v>Merck S.A.</v>
      </c>
      <c r="D155" s="76" t="str">
        <f>VLOOKUP($A155,db_emp!$A$7:$N$157,D$5,FALSE)</f>
        <v>Ind. Farmacêutica</v>
      </c>
      <c r="E155" s="44" t="str">
        <f t="shared" si="8"/>
        <v>MERC</v>
      </c>
      <c r="F155" s="3" t="s">
        <v>254</v>
      </c>
      <c r="G155" s="83"/>
      <c r="H155" s="225"/>
      <c r="I155" s="3" t="s">
        <v>905</v>
      </c>
      <c r="J155" s="3" t="s">
        <v>905</v>
      </c>
      <c r="K155" s="3" t="s">
        <v>905</v>
      </c>
      <c r="L155" s="3" t="s">
        <v>905</v>
      </c>
      <c r="M155" s="3" t="s">
        <v>905</v>
      </c>
      <c r="N155" s="3" t="s">
        <v>905</v>
      </c>
      <c r="O155" s="77" t="s">
        <v>636</v>
      </c>
      <c r="P155" s="77" t="s">
        <v>636</v>
      </c>
      <c r="Q155" s="77" t="s">
        <v>638</v>
      </c>
      <c r="R155" s="77" t="s">
        <v>638</v>
      </c>
    </row>
    <row r="156" spans="1:18" ht="12.75" customHeight="1" x14ac:dyDescent="0.3">
      <c r="A156" s="3" t="s">
        <v>257</v>
      </c>
      <c r="B156" s="13" t="s">
        <v>621</v>
      </c>
      <c r="C156" s="14" t="str">
        <f>VLOOKUP($A156,db_emp!$A$7:$N$156,2,FALSE)</f>
        <v>Hospital Moinhos de Vento</v>
      </c>
      <c r="D156" s="180" t="str">
        <f>VLOOKUP($A156,db_emp!$A$7:$N$157,D$5,FALSE)</f>
        <v>Redes Hospitalares</v>
      </c>
      <c r="E156" s="44" t="str">
        <f t="shared" si="8"/>
        <v>MOVE</v>
      </c>
      <c r="F156" s="44" t="str">
        <f>VLOOKUP(E156,db_emp!$D$7:$E$156,2,FALSE)</f>
        <v>MOVE</v>
      </c>
      <c r="G156" s="83"/>
      <c r="H156" s="225"/>
      <c r="I156" s="3" t="s">
        <v>905</v>
      </c>
      <c r="J156" s="3" t="s">
        <v>905</v>
      </c>
      <c r="K156" s="3" t="s">
        <v>905</v>
      </c>
      <c r="L156" s="3" t="s">
        <v>905</v>
      </c>
      <c r="M156" s="3" t="s">
        <v>905</v>
      </c>
      <c r="N156" s="3" t="s">
        <v>905</v>
      </c>
      <c r="O156" s="5" t="s">
        <v>93</v>
      </c>
      <c r="P156" s="5" t="s">
        <v>728</v>
      </c>
      <c r="Q156" s="5" t="s">
        <v>646</v>
      </c>
      <c r="R156" s="5" t="s">
        <v>646</v>
      </c>
    </row>
    <row r="157" spans="1:18" ht="12.75" customHeight="1" x14ac:dyDescent="0.3">
      <c r="A157" s="3" t="s">
        <v>265</v>
      </c>
      <c r="B157" s="13" t="s">
        <v>621</v>
      </c>
      <c r="C157" s="14" t="str">
        <f>VLOOKUP($A157,db_emp!$A$7:$N$156,2,FALSE)</f>
        <v>Nissei</v>
      </c>
      <c r="D157" s="196" t="str">
        <f>VLOOKUP($A157,db_emp!$A$7:$N$157,D$5,FALSE)</f>
        <v>Farmácias e Drogarias</v>
      </c>
      <c r="E157" s="44" t="str">
        <f t="shared" si="8"/>
        <v>NISS</v>
      </c>
      <c r="F157" s="44" t="str">
        <f>VLOOKUP(E157,db_emp!$D$7:$E$156,2,FALSE)</f>
        <v>NISS</v>
      </c>
      <c r="G157" s="83"/>
      <c r="H157" s="225"/>
      <c r="I157" s="3" t="s">
        <v>662</v>
      </c>
      <c r="J157" s="3" t="s">
        <v>767</v>
      </c>
      <c r="K157" s="3" t="s">
        <v>663</v>
      </c>
      <c r="L157" s="3" t="s">
        <v>732</v>
      </c>
      <c r="M157" s="3" t="s">
        <v>732</v>
      </c>
      <c r="N157" s="3" t="s">
        <v>669</v>
      </c>
      <c r="O157" s="3" t="s">
        <v>670</v>
      </c>
      <c r="P157" s="3" t="s">
        <v>671</v>
      </c>
      <c r="Q157" s="3" t="s">
        <v>671</v>
      </c>
      <c r="R157" s="3" t="s">
        <v>905</v>
      </c>
    </row>
    <row r="158" spans="1:18" ht="12.75" customHeight="1" x14ac:dyDescent="0.3">
      <c r="A158" s="3" t="s">
        <v>269</v>
      </c>
      <c r="B158" s="13" t="s">
        <v>621</v>
      </c>
      <c r="C158" s="14" t="str">
        <f>VLOOKUP($A158,db_emp!$A$7:$N$156,2,FALSE)</f>
        <v>Novo Nordisk</v>
      </c>
      <c r="D158" s="76" t="str">
        <f>VLOOKUP($A158,db_emp!$A$7:$N$157,D$5,FALSE)</f>
        <v>Ind. Farmacêutica</v>
      </c>
      <c r="E158" s="44" t="str">
        <f t="shared" si="8"/>
        <v>NNOR</v>
      </c>
      <c r="F158" s="44" t="str">
        <f>VLOOKUP(E158,db_emp!$D$7:$E$156,2,FALSE)</f>
        <v>NNOR</v>
      </c>
      <c r="G158" s="83"/>
      <c r="H158" s="225"/>
      <c r="I158" s="3" t="s">
        <v>683</v>
      </c>
      <c r="J158" s="3" t="s">
        <v>623</v>
      </c>
      <c r="K158" s="3" t="s">
        <v>639</v>
      </c>
      <c r="L158" s="3" t="s">
        <v>624</v>
      </c>
      <c r="M158" s="3" t="s">
        <v>625</v>
      </c>
      <c r="N158" s="3" t="s">
        <v>626</v>
      </c>
      <c r="O158" s="3" t="s">
        <v>626</v>
      </c>
      <c r="P158" s="5" t="s">
        <v>905</v>
      </c>
      <c r="Q158" s="5" t="s">
        <v>905</v>
      </c>
      <c r="R158" s="5" t="s">
        <v>905</v>
      </c>
    </row>
    <row r="159" spans="1:18" ht="12.75" customHeight="1" x14ac:dyDescent="0.3">
      <c r="A159" s="3" t="s">
        <v>273</v>
      </c>
      <c r="B159" s="13" t="s">
        <v>621</v>
      </c>
      <c r="C159" s="14" t="str">
        <f>VLOOKUP($A159,db_emp!$A$7:$N$156,2,FALSE)</f>
        <v>Novartis</v>
      </c>
      <c r="D159" s="76" t="str">
        <f>VLOOKUP($A159,db_emp!$A$7:$N$157,D$5,FALSE)</f>
        <v>Ind. Farmacêutica</v>
      </c>
      <c r="E159" s="44" t="str">
        <f t="shared" si="8"/>
        <v>NOVA</v>
      </c>
      <c r="F159" s="44" t="str">
        <f>VLOOKUP(E159,db_emp!$D$7:$E$156,2,FALSE)</f>
        <v>NOVA</v>
      </c>
      <c r="G159" s="83"/>
      <c r="H159" s="225"/>
      <c r="I159" s="3" t="s">
        <v>630</v>
      </c>
      <c r="J159" s="3" t="s">
        <v>631</v>
      </c>
      <c r="K159" s="3" t="s">
        <v>632</v>
      </c>
      <c r="L159" s="3" t="s">
        <v>633</v>
      </c>
      <c r="M159" s="3" t="s">
        <v>634</v>
      </c>
      <c r="N159" s="3" t="s">
        <v>635</v>
      </c>
      <c r="O159" s="3" t="s">
        <v>636</v>
      </c>
      <c r="P159" s="3" t="s">
        <v>637</v>
      </c>
      <c r="Q159" s="3" t="s">
        <v>637</v>
      </c>
      <c r="R159" s="5" t="s">
        <v>638</v>
      </c>
    </row>
    <row r="160" spans="1:18" ht="12.75" customHeight="1" x14ac:dyDescent="0.3">
      <c r="A160" s="3" t="s">
        <v>115</v>
      </c>
      <c r="B160" s="13" t="s">
        <v>621</v>
      </c>
      <c r="C160" s="14" t="str">
        <f>VLOOKUP($A160,db_emp!$A$7:$N$156,2,FALSE)</f>
        <v>Odontoprev</v>
      </c>
      <c r="D160" s="84" t="str">
        <f>VLOOKUP($A160,db_emp!$A$7:$N$157,D$5,FALSE)</f>
        <v>Planos e Seguros</v>
      </c>
      <c r="E160" s="44" t="str">
        <f t="shared" si="8"/>
        <v>ODON</v>
      </c>
      <c r="F160" s="44" t="str">
        <f>VLOOKUP(E160,db_emp!$D$7:$E$156,2,FALSE)</f>
        <v>BRSA</v>
      </c>
      <c r="G160" s="83"/>
      <c r="H160" s="225"/>
      <c r="I160" s="3" t="s">
        <v>704</v>
      </c>
      <c r="J160" s="3" t="s">
        <v>705</v>
      </c>
      <c r="K160" s="3" t="s">
        <v>706</v>
      </c>
      <c r="L160" s="3" t="s">
        <v>649</v>
      </c>
      <c r="M160" s="3" t="s">
        <v>650</v>
      </c>
      <c r="N160" s="3" t="s">
        <v>651</v>
      </c>
      <c r="O160" s="3" t="s">
        <v>652</v>
      </c>
      <c r="P160" s="3" t="s">
        <v>653</v>
      </c>
      <c r="Q160" s="5" t="s">
        <v>813</v>
      </c>
      <c r="R160" s="5" t="s">
        <v>813</v>
      </c>
    </row>
    <row r="161" spans="1:18" ht="12.75" customHeight="1" x14ac:dyDescent="0.3">
      <c r="A161" s="3" t="s">
        <v>277</v>
      </c>
      <c r="B161" s="13" t="s">
        <v>621</v>
      </c>
      <c r="C161" s="14" t="str">
        <f>VLOOKUP($A161,db_emp!$A$7:$N$156,2,FALSE)</f>
        <v>Omint</v>
      </c>
      <c r="D161" s="84" t="str">
        <f>VLOOKUP($A161,db_emp!$A$7:$N$157,D$5,FALSE)</f>
        <v>Planos e Seguros</v>
      </c>
      <c r="E161" s="44" t="str">
        <f t="shared" si="8"/>
        <v>OMIN</v>
      </c>
      <c r="F161" s="44" t="str">
        <f>VLOOKUP(E161,db_emp!$D$7:$E$156,2,FALSE)</f>
        <v>OMIN</v>
      </c>
      <c r="G161" s="83"/>
      <c r="H161" s="225"/>
      <c r="I161" s="3" t="s">
        <v>905</v>
      </c>
      <c r="J161" s="3" t="s">
        <v>905</v>
      </c>
      <c r="K161" s="3" t="s">
        <v>905</v>
      </c>
      <c r="L161" s="3" t="s">
        <v>649</v>
      </c>
      <c r="M161" s="3" t="s">
        <v>650</v>
      </c>
      <c r="N161" s="3" t="s">
        <v>651</v>
      </c>
      <c r="O161" s="3" t="s">
        <v>652</v>
      </c>
      <c r="P161" s="3" t="s">
        <v>653</v>
      </c>
      <c r="Q161" s="3" t="s">
        <v>653</v>
      </c>
      <c r="R161" s="5" t="s">
        <v>743</v>
      </c>
    </row>
    <row r="162" spans="1:18" ht="12.75" customHeight="1" x14ac:dyDescent="0.3">
      <c r="A162" s="3" t="s">
        <v>281</v>
      </c>
      <c r="B162" s="13" t="s">
        <v>621</v>
      </c>
      <c r="C162" s="14" t="str">
        <f>VLOOKUP($A162,db_emp!$A$7:$N$156,2,FALSE)</f>
        <v>Oncoclínicas</v>
      </c>
      <c r="D162" s="182" t="str">
        <f>VLOOKUP($A162,db_emp!$A$7:$N$157,D$5,FALSE)</f>
        <v>Diagnóstico e Terapia</v>
      </c>
      <c r="E162" s="44" t="str">
        <f t="shared" si="8"/>
        <v>ONCC</v>
      </c>
      <c r="F162" s="44" t="str">
        <f>VLOOKUP(E162,db_emp!$D$7:$E$156,2,FALSE)</f>
        <v>ONCC</v>
      </c>
      <c r="G162" s="83"/>
      <c r="H162" s="225"/>
      <c r="I162" s="3" t="s">
        <v>905</v>
      </c>
      <c r="J162" s="3" t="s">
        <v>905</v>
      </c>
      <c r="K162" s="202" t="s">
        <v>764</v>
      </c>
      <c r="L162" s="202" t="s">
        <v>764</v>
      </c>
      <c r="M162" s="202" t="s">
        <v>765</v>
      </c>
      <c r="N162" s="202" t="s">
        <v>765</v>
      </c>
      <c r="O162" s="202" t="s">
        <v>749</v>
      </c>
      <c r="P162" s="202" t="s">
        <v>728</v>
      </c>
      <c r="Q162" s="202" t="s">
        <v>728</v>
      </c>
      <c r="R162" s="202" t="s">
        <v>646</v>
      </c>
    </row>
    <row r="163" spans="1:18" ht="12.75" customHeight="1" x14ac:dyDescent="0.3">
      <c r="A163" s="3" t="s">
        <v>289</v>
      </c>
      <c r="B163" s="13" t="s">
        <v>621</v>
      </c>
      <c r="C163" s="14" t="str">
        <f>VLOOKUP($A163,db_emp!$A$7:$N$156,2,FALSE)</f>
        <v>Pague Menos</v>
      </c>
      <c r="D163" s="196" t="str">
        <f>VLOOKUP($A163,db_emp!$A$7:$N$157,D$5,FALSE)</f>
        <v>Farmácias e Drogarias</v>
      </c>
      <c r="E163" s="44" t="str">
        <f t="shared" si="8"/>
        <v>PGME</v>
      </c>
      <c r="F163" s="44" t="str">
        <f>VLOOKUP(E163,db_emp!$D$7:$E$156,2,FALSE)</f>
        <v>PGME</v>
      </c>
      <c r="G163" s="83"/>
      <c r="H163" s="225"/>
      <c r="I163" s="3" t="s">
        <v>684</v>
      </c>
      <c r="J163" s="3" t="s">
        <v>684</v>
      </c>
      <c r="K163" s="3" t="s">
        <v>684</v>
      </c>
      <c r="L163" s="3" t="s">
        <v>768</v>
      </c>
      <c r="M163" s="3" t="s">
        <v>768</v>
      </c>
      <c r="N163" s="3" t="s">
        <v>768</v>
      </c>
      <c r="O163" s="3" t="s">
        <v>769</v>
      </c>
      <c r="P163" s="3" t="s">
        <v>769</v>
      </c>
      <c r="Q163" s="3" t="s">
        <v>770</v>
      </c>
      <c r="R163" s="5" t="s">
        <v>743</v>
      </c>
    </row>
    <row r="164" spans="1:18" ht="12.75" customHeight="1" x14ac:dyDescent="0.3">
      <c r="A164" s="3" t="s">
        <v>293</v>
      </c>
      <c r="B164" s="13" t="s">
        <v>621</v>
      </c>
      <c r="C164" s="14" t="str">
        <f>VLOOKUP($A164,db_emp!$A$7:$N$156,2,FALSE)</f>
        <v>Porto Saúde</v>
      </c>
      <c r="D164" s="84" t="str">
        <f>VLOOKUP($A164,db_emp!$A$7:$N$157,D$5,FALSE)</f>
        <v>Planos e Seguros</v>
      </c>
      <c r="E164" s="44" t="str">
        <f t="shared" si="8"/>
        <v>POSA</v>
      </c>
      <c r="F164" s="44" t="str">
        <f>VLOOKUP(E164,db_emp!$D$7:$E$156,2,FALSE)</f>
        <v>POSA</v>
      </c>
      <c r="G164" s="83"/>
      <c r="H164" s="225"/>
      <c r="I164" s="3" t="s">
        <v>704</v>
      </c>
      <c r="J164" s="3" t="s">
        <v>705</v>
      </c>
      <c r="K164" s="3" t="s">
        <v>706</v>
      </c>
      <c r="L164" s="3" t="s">
        <v>649</v>
      </c>
      <c r="M164" s="3" t="s">
        <v>650</v>
      </c>
      <c r="N164" s="3" t="s">
        <v>651</v>
      </c>
      <c r="O164" s="3" t="s">
        <v>652</v>
      </c>
      <c r="P164" s="3" t="s">
        <v>653</v>
      </c>
      <c r="Q164" s="3" t="s">
        <v>653</v>
      </c>
      <c r="R164" s="5" t="s">
        <v>743</v>
      </c>
    </row>
    <row r="165" spans="1:18" ht="12.75" customHeight="1" x14ac:dyDescent="0.3">
      <c r="A165" s="5" t="s">
        <v>297</v>
      </c>
      <c r="B165" s="13" t="s">
        <v>621</v>
      </c>
      <c r="C165" s="14" t="str">
        <f>VLOOKUP($A165,db_emp!$A$7:$N$156,2,FALSE)</f>
        <v>Prati-Donaduzzi</v>
      </c>
      <c r="D165" s="76" t="str">
        <f>VLOOKUP($A165,db_emp!$A$7:$N$157,D$5,FALSE)</f>
        <v>Ind. Farmacêutica</v>
      </c>
      <c r="E165" s="44" t="str">
        <f t="shared" si="8"/>
        <v>PRAT</v>
      </c>
      <c r="F165" s="44" t="str">
        <f>VLOOKUP(E165,db_emp!$D$7:$E$156,2,FALSE)</f>
        <v>PRAT</v>
      </c>
      <c r="G165" s="83"/>
      <c r="H165" s="225"/>
      <c r="I165" s="3" t="s">
        <v>905</v>
      </c>
      <c r="J165" s="3" t="s">
        <v>905</v>
      </c>
      <c r="K165" s="3" t="s">
        <v>632</v>
      </c>
      <c r="L165" s="3" t="s">
        <v>633</v>
      </c>
      <c r="M165" s="3" t="s">
        <v>634</v>
      </c>
      <c r="N165" s="3" t="s">
        <v>635</v>
      </c>
      <c r="O165" s="3" t="s">
        <v>636</v>
      </c>
      <c r="P165" s="3" t="s">
        <v>637</v>
      </c>
      <c r="Q165" s="5" t="s">
        <v>646</v>
      </c>
      <c r="R165" s="5" t="s">
        <v>646</v>
      </c>
    </row>
    <row r="166" spans="1:18" ht="12.75" customHeight="1" x14ac:dyDescent="0.3">
      <c r="A166" s="3" t="s">
        <v>301</v>
      </c>
      <c r="B166" s="13" t="s">
        <v>621</v>
      </c>
      <c r="C166" s="14" t="str">
        <f>VLOOKUP($A166,db_emp!$A$7:$N$156,2,FALSE)</f>
        <v>PreventSenior</v>
      </c>
      <c r="D166" s="84" t="str">
        <f>VLOOKUP($A166,db_emp!$A$7:$N$157,D$5,FALSE)</f>
        <v>Planos e Seguros</v>
      </c>
      <c r="E166" s="44" t="str">
        <f t="shared" si="8"/>
        <v>PREV</v>
      </c>
      <c r="F166" s="44" t="str">
        <f>VLOOKUP(E166,db_emp!$D$7:$E$156,2,FALSE)</f>
        <v>PREV</v>
      </c>
      <c r="G166" s="83"/>
      <c r="H166" s="225"/>
      <c r="I166" s="3" t="s">
        <v>704</v>
      </c>
      <c r="J166" s="3" t="s">
        <v>705</v>
      </c>
      <c r="K166" s="3" t="s">
        <v>706</v>
      </c>
      <c r="L166" s="3" t="s">
        <v>649</v>
      </c>
      <c r="M166" s="3" t="s">
        <v>650</v>
      </c>
      <c r="N166" s="3" t="s">
        <v>651</v>
      </c>
      <c r="O166" s="3" t="s">
        <v>652</v>
      </c>
      <c r="P166" s="3" t="s">
        <v>653</v>
      </c>
      <c r="Q166" s="3" t="s">
        <v>653</v>
      </c>
      <c r="R166" s="5" t="s">
        <v>743</v>
      </c>
    </row>
    <row r="167" spans="1:18" ht="12.75" customHeight="1" x14ac:dyDescent="0.3">
      <c r="A167" s="3" t="s">
        <v>307</v>
      </c>
      <c r="B167" s="13" t="s">
        <v>621</v>
      </c>
      <c r="C167" s="14" t="str">
        <f>VLOOKUP($A167,db_emp!$A$7:$N$156,2,FALSE)</f>
        <v>Profarma</v>
      </c>
      <c r="D167" s="86" t="str">
        <f>VLOOKUP($A167,db_emp!$A$7:$N$157,D$5,FALSE)</f>
        <v>Distribuição</v>
      </c>
      <c r="E167" s="44" t="str">
        <f t="shared" si="8"/>
        <v>PROF</v>
      </c>
      <c r="F167" s="44" t="str">
        <f>VLOOKUP(E167,db_emp!$D$7:$E$156,2,FALSE)</f>
        <v>PROF</v>
      </c>
      <c r="G167" s="83"/>
      <c r="H167" s="225"/>
      <c r="I167" s="3" t="s">
        <v>684</v>
      </c>
      <c r="J167" s="3" t="s">
        <v>684</v>
      </c>
      <c r="K167" s="3" t="s">
        <v>684</v>
      </c>
      <c r="L167" s="3" t="s">
        <v>768</v>
      </c>
      <c r="M167" s="3" t="s">
        <v>768</v>
      </c>
      <c r="N167" s="3" t="s">
        <v>768</v>
      </c>
      <c r="O167" s="3" t="s">
        <v>770</v>
      </c>
      <c r="P167" s="3" t="s">
        <v>770</v>
      </c>
      <c r="Q167" s="3" t="s">
        <v>770</v>
      </c>
      <c r="R167" s="3" t="s">
        <v>25</v>
      </c>
    </row>
    <row r="168" spans="1:18" ht="12.75" customHeight="1" x14ac:dyDescent="0.3">
      <c r="A168" s="3" t="s">
        <v>313</v>
      </c>
      <c r="B168" s="13" t="s">
        <v>621</v>
      </c>
      <c r="C168" s="14" t="str">
        <f>VLOOKUP($A168,db_emp!$A$7:$N$156,2,FALSE)</f>
        <v>Profarma Specialty</v>
      </c>
      <c r="D168" s="86" t="str">
        <f>VLOOKUP($A168,db_emp!$A$7:$N$157,D$5,FALSE)</f>
        <v>Distribuição</v>
      </c>
      <c r="E168" s="44" t="str">
        <f t="shared" si="8"/>
        <v>PSPE</v>
      </c>
      <c r="F168" s="44" t="str">
        <f>VLOOKUP(E168,db_emp!$D$7:$E$156,2,FALSE)</f>
        <v>VIVE</v>
      </c>
      <c r="G168" s="83"/>
      <c r="H168" s="225"/>
      <c r="I168" s="3" t="s">
        <v>905</v>
      </c>
      <c r="J168" s="3" t="s">
        <v>905</v>
      </c>
      <c r="K168" s="3" t="s">
        <v>905</v>
      </c>
      <c r="L168" s="3" t="s">
        <v>633</v>
      </c>
      <c r="M168" s="3" t="s">
        <v>634</v>
      </c>
      <c r="N168" s="3" t="s">
        <v>635</v>
      </c>
      <c r="O168" s="3" t="s">
        <v>635</v>
      </c>
      <c r="P168" s="3" t="s">
        <v>637</v>
      </c>
      <c r="Q168" s="3" t="s">
        <v>637</v>
      </c>
      <c r="R168" s="5" t="s">
        <v>905</v>
      </c>
    </row>
    <row r="169" spans="1:18" ht="12.75" customHeight="1" x14ac:dyDescent="0.3">
      <c r="A169" s="3" t="s">
        <v>317</v>
      </c>
      <c r="B169" s="13" t="s">
        <v>621</v>
      </c>
      <c r="C169" s="14" t="str">
        <f>VLOOKUP($A169,db_emp!$A$7:$N$156,2,FALSE)</f>
        <v>Qualicorp</v>
      </c>
      <c r="D169" s="84" t="str">
        <f>VLOOKUP($A169,db_emp!$A$7:$N$157,D$5,FALSE)</f>
        <v>Planos e Seguros</v>
      </c>
      <c r="E169" s="44" t="str">
        <f t="shared" ref="E169:E202" si="9">A169</f>
        <v>QUAL</v>
      </c>
      <c r="F169" s="44" t="str">
        <f>VLOOKUP(E169,db_emp!$D$7:$E$156,2,FALSE)</f>
        <v>QUAL</v>
      </c>
      <c r="G169" s="83"/>
      <c r="H169" s="225"/>
      <c r="I169" s="3" t="s">
        <v>705</v>
      </c>
      <c r="J169" s="3" t="s">
        <v>706</v>
      </c>
      <c r="K169" s="3" t="s">
        <v>649</v>
      </c>
      <c r="L169" s="3" t="s">
        <v>650</v>
      </c>
      <c r="M169" s="3" t="s">
        <v>651</v>
      </c>
      <c r="N169" s="3" t="s">
        <v>651</v>
      </c>
      <c r="O169" s="3" t="s">
        <v>652</v>
      </c>
      <c r="P169" s="3" t="s">
        <v>653</v>
      </c>
      <c r="Q169" s="3" t="s">
        <v>653</v>
      </c>
      <c r="R169" s="5" t="s">
        <v>743</v>
      </c>
    </row>
    <row r="170" spans="1:18" ht="12.75" customHeight="1" x14ac:dyDescent="0.3">
      <c r="A170" s="3" t="s">
        <v>321</v>
      </c>
      <c r="B170" s="13" t="s">
        <v>621</v>
      </c>
      <c r="C170" s="14" t="str">
        <f>VLOOKUP($A170,db_emp!$A$7:$N$156,2,FALSE)</f>
        <v>Raia Drogasil</v>
      </c>
      <c r="D170" s="196" t="str">
        <f>VLOOKUP($A170,db_emp!$A$7:$N$157,D$5,FALSE)</f>
        <v>Farmácias e Drogarias</v>
      </c>
      <c r="E170" s="44" t="str">
        <f t="shared" si="9"/>
        <v>RAIA</v>
      </c>
      <c r="F170" s="44" t="str">
        <f>VLOOKUP(E170,db_emp!$D$7:$E$156,2,FALSE)</f>
        <v>RAIA</v>
      </c>
      <c r="G170" s="83"/>
      <c r="H170" s="225"/>
      <c r="I170" s="3" t="s">
        <v>684</v>
      </c>
      <c r="J170" s="3" t="s">
        <v>684</v>
      </c>
      <c r="K170" s="3" t="s">
        <v>684</v>
      </c>
      <c r="L170" s="3" t="s">
        <v>768</v>
      </c>
      <c r="M170" s="3" t="s">
        <v>768</v>
      </c>
      <c r="N170" s="3" t="s">
        <v>768</v>
      </c>
      <c r="O170" s="3" t="s">
        <v>770</v>
      </c>
      <c r="P170" s="3" t="s">
        <v>770</v>
      </c>
      <c r="Q170" s="3" t="s">
        <v>770</v>
      </c>
      <c r="R170" s="5" t="s">
        <v>743</v>
      </c>
    </row>
    <row r="171" spans="1:18" ht="12.75" customHeight="1" x14ac:dyDescent="0.3">
      <c r="A171" s="3" t="s">
        <v>325</v>
      </c>
      <c r="B171" s="13" t="s">
        <v>621</v>
      </c>
      <c r="C171" s="14" t="str">
        <f>VLOOKUP($A171,db_emp!$A$7:$N$156,2,FALSE)</f>
        <v>Rede D'Or</v>
      </c>
      <c r="D171" s="180" t="str">
        <f>VLOOKUP($A171,db_emp!$A$7:$N$157,D$5,FALSE)</f>
        <v>Redes Hospitalares</v>
      </c>
      <c r="E171" s="44" t="str">
        <f t="shared" si="9"/>
        <v>RDOR</v>
      </c>
      <c r="F171" s="44" t="str">
        <f>VLOOKUP(E171,db_emp!$D$7:$E$156,2,FALSE)</f>
        <v>RDOR</v>
      </c>
      <c r="G171" s="83"/>
      <c r="H171" s="225"/>
      <c r="I171" s="3" t="s">
        <v>819</v>
      </c>
      <c r="J171" s="3" t="s">
        <v>805</v>
      </c>
      <c r="K171" s="3" t="s">
        <v>759</v>
      </c>
      <c r="L171" s="3" t="s">
        <v>760</v>
      </c>
      <c r="M171" s="3" t="s">
        <v>761</v>
      </c>
      <c r="N171" s="3" t="s">
        <v>762</v>
      </c>
      <c r="O171" s="3" t="s">
        <v>763</v>
      </c>
      <c r="P171" s="3" t="s">
        <v>763</v>
      </c>
      <c r="Q171" s="3" t="s">
        <v>763</v>
      </c>
      <c r="R171" s="5" t="s">
        <v>743</v>
      </c>
    </row>
    <row r="172" spans="1:18" ht="12.75" customHeight="1" x14ac:dyDescent="0.3">
      <c r="A172" s="3" t="s">
        <v>333</v>
      </c>
      <c r="B172" s="13" t="s">
        <v>621</v>
      </c>
      <c r="C172" s="14" t="str">
        <f>VLOOKUP($A172,db_emp!$A$7:$N$156,2,FALSE)</f>
        <v>Roche</v>
      </c>
      <c r="D172" s="76" t="str">
        <f>VLOOKUP($A172,db_emp!$A$7:$N$157,D$5,FALSE)</f>
        <v>Ind. Farmacêutica</v>
      </c>
      <c r="E172" s="44" t="str">
        <f t="shared" si="9"/>
        <v>ROCH</v>
      </c>
      <c r="F172" s="44" t="str">
        <f>VLOOKUP(E172,db_emp!$D$7:$E$156,2,FALSE)</f>
        <v>ROCH</v>
      </c>
      <c r="G172" s="83"/>
      <c r="H172" s="225"/>
      <c r="I172" s="3" t="s">
        <v>772</v>
      </c>
      <c r="J172" s="3" t="s">
        <v>773</v>
      </c>
      <c r="K172" s="3" t="s">
        <v>774</v>
      </c>
      <c r="L172" s="3" t="s">
        <v>775</v>
      </c>
      <c r="M172" s="3" t="s">
        <v>776</v>
      </c>
      <c r="N172" s="3" t="s">
        <v>777</v>
      </c>
      <c r="O172" s="3" t="s">
        <v>778</v>
      </c>
      <c r="P172" s="3" t="s">
        <v>779</v>
      </c>
      <c r="Q172" s="3" t="s">
        <v>779</v>
      </c>
      <c r="R172" s="5" t="s">
        <v>820</v>
      </c>
    </row>
    <row r="173" spans="1:18" ht="12.75" customHeight="1" x14ac:dyDescent="0.3">
      <c r="A173" s="3" t="s">
        <v>337</v>
      </c>
      <c r="B173" s="13" t="s">
        <v>621</v>
      </c>
      <c r="C173" s="14" t="str">
        <f>VLOOKUP($A173,db_emp!$A$7:$N$156,2,FALSE)</f>
        <v>Rede Sarah (Associação das Pioneiras Sociais)</v>
      </c>
      <c r="D173" s="180" t="str">
        <f>VLOOKUP($A173,db_emp!$A$7:$N$157,D$5,FALSE)</f>
        <v>Redes Hospitalares</v>
      </c>
      <c r="E173" s="44" t="str">
        <f t="shared" si="9"/>
        <v>RSAR</v>
      </c>
      <c r="F173" s="44" t="str">
        <f>VLOOKUP(E173,db_emp!$D$7:$E$156,2,FALSE)</f>
        <v>RSAR</v>
      </c>
      <c r="G173" s="83"/>
      <c r="H173" s="225"/>
      <c r="I173" s="5" t="s">
        <v>790</v>
      </c>
      <c r="J173" s="3" t="s">
        <v>905</v>
      </c>
      <c r="K173" s="3" t="s">
        <v>780</v>
      </c>
      <c r="L173" s="3" t="s">
        <v>781</v>
      </c>
      <c r="M173" s="3" t="s">
        <v>781</v>
      </c>
      <c r="N173" s="3" t="s">
        <v>782</v>
      </c>
      <c r="O173" s="3" t="s">
        <v>783</v>
      </c>
      <c r="P173" s="3" t="s">
        <v>784</v>
      </c>
      <c r="Q173" s="3" t="s">
        <v>784</v>
      </c>
      <c r="R173" s="5" t="s">
        <v>785</v>
      </c>
    </row>
    <row r="174" spans="1:18" ht="12.75" customHeight="1" x14ac:dyDescent="0.3">
      <c r="A174" s="3" t="s">
        <v>341</v>
      </c>
      <c r="B174" s="13" t="s">
        <v>621</v>
      </c>
      <c r="C174" s="14" t="str">
        <f>VLOOKUP($A174,db_emp!$A$7:$N$156,2,FALSE)</f>
        <v>Sabin</v>
      </c>
      <c r="D174" s="182" t="str">
        <f>VLOOKUP($A174,db_emp!$A$7:$N$157,D$5,FALSE)</f>
        <v>Diagnóstico e Terapia</v>
      </c>
      <c r="E174" s="44" t="str">
        <f t="shared" si="9"/>
        <v>SABI</v>
      </c>
      <c r="F174" s="44" t="str">
        <f>VLOOKUP(E174,db_emp!$D$7:$E$156,2,FALSE)</f>
        <v>SABI</v>
      </c>
      <c r="G174" s="83"/>
      <c r="H174" s="225"/>
      <c r="I174" s="202" t="s">
        <v>786</v>
      </c>
      <c r="J174" s="202" t="s">
        <v>787</v>
      </c>
      <c r="K174" s="202" t="s">
        <v>787</v>
      </c>
      <c r="L174" s="202" t="s">
        <v>686</v>
      </c>
      <c r="M174" s="202" t="s">
        <v>788</v>
      </c>
      <c r="N174" s="202" t="s">
        <v>788</v>
      </c>
      <c r="O174" s="202" t="s">
        <v>670</v>
      </c>
      <c r="P174" s="202" t="s">
        <v>671</v>
      </c>
      <c r="Q174" s="219" t="s">
        <v>671</v>
      </c>
      <c r="R174" s="208" t="s">
        <v>672</v>
      </c>
    </row>
    <row r="175" spans="1:18" ht="12.75" customHeight="1" x14ac:dyDescent="0.3">
      <c r="A175" s="3" t="s">
        <v>351</v>
      </c>
      <c r="B175" s="13" t="s">
        <v>621</v>
      </c>
      <c r="C175" s="14" t="str">
        <f>VLOOKUP($A175,db_emp!$A$7:$N$156,2,FALSE)</f>
        <v>Sanofi Medley</v>
      </c>
      <c r="D175" s="76" t="str">
        <f>VLOOKUP($A175,db_emp!$A$7:$N$157,D$5,FALSE)</f>
        <v>Ind. Farmacêutica</v>
      </c>
      <c r="E175" s="44" t="str">
        <f t="shared" si="9"/>
        <v>SANO</v>
      </c>
      <c r="F175" s="44" t="str">
        <f>VLOOKUP(E175,db_emp!$D$7:$E$156,2,FALSE)</f>
        <v>SANO</v>
      </c>
      <c r="G175" s="83"/>
      <c r="H175" s="225"/>
      <c r="I175" s="3" t="s">
        <v>905</v>
      </c>
      <c r="J175" s="3" t="s">
        <v>905</v>
      </c>
      <c r="K175" s="3" t="s">
        <v>905</v>
      </c>
      <c r="L175" s="3" t="s">
        <v>905</v>
      </c>
      <c r="M175" s="3" t="s">
        <v>633</v>
      </c>
      <c r="N175" s="3" t="s">
        <v>634</v>
      </c>
      <c r="O175" s="3" t="s">
        <v>635</v>
      </c>
      <c r="P175" s="3" t="s">
        <v>636</v>
      </c>
      <c r="Q175" s="3" t="s">
        <v>637</v>
      </c>
      <c r="R175" s="5" t="s">
        <v>638</v>
      </c>
    </row>
    <row r="176" spans="1:18" ht="12.75" customHeight="1" x14ac:dyDescent="0.3">
      <c r="A176" s="3" t="s">
        <v>357</v>
      </c>
      <c r="B176" s="13" t="s">
        <v>621</v>
      </c>
      <c r="C176" s="14" t="str">
        <f>VLOOKUP($A176,db_emp!$A$7:$N$156,2,FALSE)</f>
        <v>Sanofi Aventis</v>
      </c>
      <c r="D176" s="76" t="str">
        <f>VLOOKUP($A176,db_emp!$A$7:$N$157,D$5,FALSE)</f>
        <v>Ind. Farmacêutica</v>
      </c>
      <c r="E176" s="44" t="str">
        <f t="shared" si="9"/>
        <v>SAVE</v>
      </c>
      <c r="F176" s="44" t="str">
        <f>VLOOKUP(E176,db_emp!$D$7:$E$156,2,FALSE)</f>
        <v>SANO</v>
      </c>
      <c r="G176" s="83"/>
      <c r="H176" s="225"/>
      <c r="I176" s="3" t="s">
        <v>790</v>
      </c>
      <c r="J176" s="3" t="s">
        <v>630</v>
      </c>
      <c r="K176" s="3" t="s">
        <v>631</v>
      </c>
      <c r="L176" s="3" t="s">
        <v>632</v>
      </c>
      <c r="M176" s="3" t="s">
        <v>905</v>
      </c>
      <c r="N176" s="3" t="s">
        <v>905</v>
      </c>
      <c r="O176" s="3" t="s">
        <v>905</v>
      </c>
      <c r="P176" s="3" t="s">
        <v>905</v>
      </c>
      <c r="Q176" s="3" t="s">
        <v>905</v>
      </c>
      <c r="R176" s="3" t="s">
        <v>905</v>
      </c>
    </row>
    <row r="177" spans="1:18" ht="12.75" customHeight="1" x14ac:dyDescent="0.3">
      <c r="A177" s="44" t="s">
        <v>365</v>
      </c>
      <c r="B177" s="13" t="s">
        <v>621</v>
      </c>
      <c r="C177" s="14" t="str">
        <f>VLOOKUP($A177,db_emp!$A$7:$N$156,2,FALSE)</f>
        <v>Sociedade Beneficente São Camilo (Hospital São Camilo)</v>
      </c>
      <c r="D177" s="180" t="str">
        <f>VLOOKUP($A177,db_emp!$A$7:$N$157,D$5,FALSE)</f>
        <v>Redes Hospitalares</v>
      </c>
      <c r="E177" s="44" t="str">
        <f t="shared" si="9"/>
        <v>SBSC</v>
      </c>
      <c r="F177" s="44" t="str">
        <f>VLOOKUP(E177,db_emp!$D$7:$E$156,2,FALSE)</f>
        <v>SBSC</v>
      </c>
      <c r="G177" s="83"/>
      <c r="H177" s="225"/>
      <c r="I177" s="26" t="s">
        <v>905</v>
      </c>
      <c r="J177" s="26" t="s">
        <v>905</v>
      </c>
      <c r="K177" s="26" t="s">
        <v>905</v>
      </c>
      <c r="L177" s="26" t="s">
        <v>905</v>
      </c>
      <c r="M177" s="26" t="s">
        <v>905</v>
      </c>
      <c r="N177" s="26" t="s">
        <v>905</v>
      </c>
      <c r="O177" s="26" t="s">
        <v>627</v>
      </c>
      <c r="P177" s="26" t="s">
        <v>628</v>
      </c>
      <c r="Q177" s="26" t="s">
        <v>629</v>
      </c>
      <c r="R177" s="26" t="s">
        <v>629</v>
      </c>
    </row>
    <row r="178" spans="1:18" ht="12.75" customHeight="1" x14ac:dyDescent="0.3">
      <c r="A178" s="3" t="s">
        <v>369</v>
      </c>
      <c r="B178" s="13" t="s">
        <v>621</v>
      </c>
      <c r="C178" s="14" t="str">
        <f>VLOOKUP($A178,db_emp!$A$7:$N$156,2,FALSE)</f>
        <v>Santa Casa de Porto Alegre</v>
      </c>
      <c r="D178" s="180" t="str">
        <f>VLOOKUP($A178,db_emp!$A$7:$N$157,D$5,FALSE)</f>
        <v>Redes Hospitalares</v>
      </c>
      <c r="E178" s="44" t="str">
        <f t="shared" si="9"/>
        <v>SCPA</v>
      </c>
      <c r="F178" s="44" t="str">
        <f>VLOOKUP(E178,db_emp!$D$7:$E$156,2,FALSE)</f>
        <v>SCPA</v>
      </c>
      <c r="G178" s="83"/>
      <c r="H178" s="225"/>
      <c r="I178" s="3" t="s">
        <v>792</v>
      </c>
      <c r="J178" s="3" t="s">
        <v>793</v>
      </c>
      <c r="K178" s="3" t="s">
        <v>794</v>
      </c>
      <c r="L178" s="3" t="s">
        <v>795</v>
      </c>
      <c r="M178" s="3" t="s">
        <v>796</v>
      </c>
      <c r="N178" s="3" t="s">
        <v>797</v>
      </c>
      <c r="O178" s="3" t="s">
        <v>798</v>
      </c>
      <c r="P178" s="3" t="s">
        <v>799</v>
      </c>
      <c r="Q178" s="5" t="s">
        <v>800</v>
      </c>
      <c r="R178" s="5" t="s">
        <v>800</v>
      </c>
    </row>
    <row r="179" spans="1:18" ht="12.75" customHeight="1" x14ac:dyDescent="0.3">
      <c r="A179" s="3" t="s">
        <v>373</v>
      </c>
      <c r="B179" s="13" t="s">
        <v>621</v>
      </c>
      <c r="C179" s="14" t="str">
        <f>VLOOKUP($A179,db_emp!$A$7:$N$156,2,FALSE)</f>
        <v>Seconci</v>
      </c>
      <c r="D179" s="85" t="str">
        <f>VLOOKUP($A179,db_emp!$A$7:$N$157,D$5,FALSE)</f>
        <v>Gestão como OS</v>
      </c>
      <c r="E179" s="44" t="str">
        <f t="shared" si="9"/>
        <v>SECO</v>
      </c>
      <c r="F179" s="44" t="str">
        <f>VLOOKUP(E179,db_emp!$D$7:$E$156,2,FALSE)</f>
        <v>SECO</v>
      </c>
      <c r="G179" s="83"/>
      <c r="H179" s="225"/>
      <c r="I179" s="3" t="s">
        <v>683</v>
      </c>
      <c r="J179" s="3" t="s">
        <v>683</v>
      </c>
      <c r="K179" s="3" t="s">
        <v>639</v>
      </c>
      <c r="L179" s="3" t="s">
        <v>624</v>
      </c>
      <c r="M179" s="3" t="s">
        <v>625</v>
      </c>
      <c r="N179" s="3" t="s">
        <v>626</v>
      </c>
      <c r="O179" s="3" t="s">
        <v>627</v>
      </c>
      <c r="P179" s="3" t="s">
        <v>628</v>
      </c>
      <c r="Q179" s="5" t="s">
        <v>638</v>
      </c>
      <c r="R179" s="5" t="s">
        <v>638</v>
      </c>
    </row>
    <row r="180" spans="1:18" ht="12.75" customHeight="1" x14ac:dyDescent="0.3">
      <c r="A180" s="3" t="s">
        <v>377</v>
      </c>
      <c r="B180" s="13" t="s">
        <v>621</v>
      </c>
      <c r="C180" s="14" t="str">
        <f>VLOOKUP($A180,db_emp!$A$7:$N$156,2,FALSE)</f>
        <v>Hospital Sírio Libanês</v>
      </c>
      <c r="D180" s="180" t="str">
        <f>VLOOKUP($A180,db_emp!$A$7:$N$157,D$5,FALSE)</f>
        <v>Redes Hospitalares</v>
      </c>
      <c r="E180" s="44" t="str">
        <f t="shared" si="9"/>
        <v>SILI</v>
      </c>
      <c r="F180" s="44" t="str">
        <f>VLOOKUP(E180,db_emp!$D$7:$E$156,2,FALSE)</f>
        <v>SILI</v>
      </c>
      <c r="G180" s="83"/>
      <c r="H180" s="225"/>
      <c r="I180" s="3" t="s">
        <v>801</v>
      </c>
      <c r="J180" s="3" t="s">
        <v>905</v>
      </c>
      <c r="K180" s="3" t="s">
        <v>905</v>
      </c>
      <c r="L180" s="3" t="s">
        <v>905</v>
      </c>
      <c r="M180" s="3" t="s">
        <v>905</v>
      </c>
      <c r="N180" s="3" t="s">
        <v>727</v>
      </c>
      <c r="O180" s="3" t="s">
        <v>749</v>
      </c>
      <c r="P180" s="5" t="s">
        <v>728</v>
      </c>
      <c r="Q180" s="5" t="s">
        <v>646</v>
      </c>
      <c r="R180" s="5" t="s">
        <v>646</v>
      </c>
    </row>
    <row r="181" spans="1:18" ht="12.75" customHeight="1" x14ac:dyDescent="0.3">
      <c r="A181" s="3" t="s">
        <v>381</v>
      </c>
      <c r="B181" s="13" t="s">
        <v>621</v>
      </c>
      <c r="C181" s="14" t="str">
        <f>VLOOKUP($A181,db_emp!$A$7:$N$156,2,FALSE)</f>
        <v>Solfarma</v>
      </c>
      <c r="D181" s="86" t="str">
        <f>VLOOKUP($A181,db_emp!$A$7:$N$157,D$5,FALSE)</f>
        <v>Distribuição</v>
      </c>
      <c r="E181" s="44" t="str">
        <f t="shared" si="9"/>
        <v>SOLF</v>
      </c>
      <c r="F181" s="44" t="str">
        <f>VLOOKUP(E181,db_emp!$D$7:$E$156,2,FALSE)</f>
        <v>SOLF</v>
      </c>
      <c r="G181" s="83"/>
      <c r="H181" s="225"/>
      <c r="I181" s="3" t="s">
        <v>905</v>
      </c>
      <c r="J181" s="3" t="s">
        <v>905</v>
      </c>
      <c r="K181" s="3" t="s">
        <v>905</v>
      </c>
      <c r="L181" s="3" t="s">
        <v>633</v>
      </c>
      <c r="M181" s="3" t="s">
        <v>634</v>
      </c>
      <c r="N181" s="3" t="s">
        <v>635</v>
      </c>
      <c r="O181" s="3" t="s">
        <v>635</v>
      </c>
      <c r="P181" s="3" t="s">
        <v>637</v>
      </c>
      <c r="Q181" s="3" t="s">
        <v>637</v>
      </c>
      <c r="R181" s="5" t="s">
        <v>743</v>
      </c>
    </row>
    <row r="182" spans="1:18" ht="12.75" customHeight="1" x14ac:dyDescent="0.3">
      <c r="A182" s="3" t="s">
        <v>385</v>
      </c>
      <c r="B182" s="13" t="s">
        <v>621</v>
      </c>
      <c r="C182" s="14" t="str">
        <f>VLOOKUP($A182,db_emp!$A$7:$N$156,2,FALSE)</f>
        <v>SPDM Hospital São Paulo</v>
      </c>
      <c r="D182" s="180" t="str">
        <f>VLOOKUP($A182,db_emp!$A$7:$N$157,D$5,FALSE)</f>
        <v>Gestão como OS</v>
      </c>
      <c r="E182" s="44" t="str">
        <f t="shared" si="9"/>
        <v>SPDM</v>
      </c>
      <c r="F182" s="44" t="str">
        <f>VLOOKUP(E182,db_emp!$D$7:$E$156,2,FALSE)</f>
        <v>SPDM</v>
      </c>
      <c r="G182" s="83"/>
      <c r="H182" s="225"/>
      <c r="I182" s="3" t="s">
        <v>654</v>
      </c>
      <c r="J182" s="3" t="s">
        <v>655</v>
      </c>
      <c r="K182" s="3" t="s">
        <v>656</v>
      </c>
      <c r="L182" s="3" t="s">
        <v>657</v>
      </c>
      <c r="M182" s="3" t="s">
        <v>658</v>
      </c>
      <c r="N182" s="3" t="s">
        <v>659</v>
      </c>
      <c r="O182" s="3" t="s">
        <v>660</v>
      </c>
      <c r="P182" s="3" t="s">
        <v>661</v>
      </c>
      <c r="Q182" s="3" t="s">
        <v>661</v>
      </c>
      <c r="R182" s="5" t="s">
        <v>920</v>
      </c>
    </row>
    <row r="183" spans="1:18" ht="12.75" customHeight="1" x14ac:dyDescent="0.3">
      <c r="A183" s="3" t="s">
        <v>329</v>
      </c>
      <c r="B183" s="13" t="s">
        <v>621</v>
      </c>
      <c r="C183" s="14" t="str">
        <f>VLOOKUP($A183,db_emp!$A$7:$N$156,2,FALSE)</f>
        <v>SulAmérica</v>
      </c>
      <c r="D183" s="84" t="str">
        <f>VLOOKUP($A183,db_emp!$A$7:$N$157,D$5,FALSE)</f>
        <v>Planos e Seguros</v>
      </c>
      <c r="E183" s="44" t="str">
        <f t="shared" si="9"/>
        <v>SULA</v>
      </c>
      <c r="F183" s="44" t="str">
        <f>VLOOKUP(E183,db_emp!$D$7:$E$156,2,FALSE)</f>
        <v>RDOR</v>
      </c>
      <c r="G183" s="83"/>
      <c r="H183" s="225"/>
      <c r="I183" s="3" t="s">
        <v>705</v>
      </c>
      <c r="J183" s="3" t="s">
        <v>706</v>
      </c>
      <c r="K183" s="3" t="s">
        <v>649</v>
      </c>
      <c r="L183" s="3" t="s">
        <v>650</v>
      </c>
      <c r="M183" s="3" t="s">
        <v>651</v>
      </c>
      <c r="N183" s="3" t="s">
        <v>652</v>
      </c>
      <c r="O183" s="3" t="s">
        <v>652</v>
      </c>
      <c r="P183" s="3" t="s">
        <v>652</v>
      </c>
      <c r="Q183" s="221" t="s">
        <v>771</v>
      </c>
      <c r="R183" s="221" t="s">
        <v>771</v>
      </c>
    </row>
    <row r="184" spans="1:18" ht="12.75" customHeight="1" x14ac:dyDescent="0.3">
      <c r="A184" s="5" t="s">
        <v>389</v>
      </c>
      <c r="B184" s="13" t="s">
        <v>621</v>
      </c>
      <c r="C184" s="14" t="str">
        <f>VLOOKUP($A184,db_emp!$A$7:$N$156,2,FALSE)</f>
        <v>Teuto</v>
      </c>
      <c r="D184" s="76" t="str">
        <f>VLOOKUP($A184,db_emp!$A$7:$N$157,D$5,FALSE)</f>
        <v>Ind. Farmacêutica</v>
      </c>
      <c r="E184" s="44" t="str">
        <f t="shared" si="9"/>
        <v>TEUT</v>
      </c>
      <c r="F184" s="44" t="str">
        <f>VLOOKUP(E184,db_emp!$D$7:$E$156,2,FALSE)</f>
        <v>TEUT</v>
      </c>
      <c r="G184" s="83"/>
      <c r="H184" s="225"/>
      <c r="I184" s="3" t="s">
        <v>662</v>
      </c>
      <c r="J184" s="3" t="s">
        <v>662</v>
      </c>
      <c r="K184" s="3" t="s">
        <v>905</v>
      </c>
      <c r="L184" s="3" t="s">
        <v>802</v>
      </c>
      <c r="M184" s="3" t="s">
        <v>768</v>
      </c>
      <c r="N184" s="3" t="s">
        <v>803</v>
      </c>
      <c r="O184" s="3" t="s">
        <v>769</v>
      </c>
      <c r="P184" s="3" t="s">
        <v>770</v>
      </c>
      <c r="Q184" s="5" t="s">
        <v>646</v>
      </c>
      <c r="R184" s="5" t="s">
        <v>646</v>
      </c>
    </row>
    <row r="185" spans="1:18" ht="12.75" customHeight="1" x14ac:dyDescent="0.3">
      <c r="A185" s="3" t="s">
        <v>393</v>
      </c>
      <c r="B185" s="13" t="s">
        <v>621</v>
      </c>
      <c r="C185" s="14" t="str">
        <f>VLOOKUP($A185,db_emp!$A$7:$N$156,2,FALSE)</f>
        <v>Unimed Belém</v>
      </c>
      <c r="D185" s="84" t="str">
        <f>VLOOKUP($A185,db_emp!$A$7:$N$157,D$5,FALSE)</f>
        <v>Planos e Seguros</v>
      </c>
      <c r="E185" s="44" t="str">
        <f t="shared" si="9"/>
        <v>UMBE</v>
      </c>
      <c r="F185" s="44" t="str">
        <f>VLOOKUP(E185,db_emp!$D$7:$E$156,2,FALSE)</f>
        <v>UMBE</v>
      </c>
      <c r="G185" s="83"/>
      <c r="H185" s="225"/>
      <c r="I185" s="3" t="s">
        <v>804</v>
      </c>
      <c r="J185" s="3" t="s">
        <v>804</v>
      </c>
      <c r="K185" s="3" t="s">
        <v>804</v>
      </c>
      <c r="L185" s="3" t="s">
        <v>649</v>
      </c>
      <c r="M185" s="3" t="s">
        <v>650</v>
      </c>
      <c r="N185" s="3" t="s">
        <v>651</v>
      </c>
      <c r="O185" s="3" t="s">
        <v>652</v>
      </c>
      <c r="P185" s="3" t="s">
        <v>653</v>
      </c>
      <c r="Q185" s="3" t="s">
        <v>653</v>
      </c>
      <c r="R185" s="222" t="s">
        <v>789</v>
      </c>
    </row>
    <row r="186" spans="1:18" ht="12.75" customHeight="1" x14ac:dyDescent="0.3">
      <c r="A186" s="3" t="s">
        <v>397</v>
      </c>
      <c r="B186" s="13" t="s">
        <v>621</v>
      </c>
      <c r="C186" s="14" t="str">
        <f>VLOOKUP($A186,db_emp!$A$7:$N$156,2,FALSE)</f>
        <v>Unimed BH</v>
      </c>
      <c r="D186" s="84" t="str">
        <f>VLOOKUP($A186,db_emp!$A$7:$N$157,D$5,FALSE)</f>
        <v>Planos e Seguros</v>
      </c>
      <c r="E186" s="44" t="str">
        <f t="shared" si="9"/>
        <v>UMBH</v>
      </c>
      <c r="F186" s="44" t="str">
        <f>VLOOKUP(E186,db_emp!$D$7:$E$156,2,FALSE)</f>
        <v>UMBH</v>
      </c>
      <c r="G186" s="83"/>
      <c r="H186" s="225"/>
      <c r="I186" s="3" t="s">
        <v>704</v>
      </c>
      <c r="J186" s="3" t="s">
        <v>704</v>
      </c>
      <c r="K186" s="3" t="s">
        <v>706</v>
      </c>
      <c r="L186" s="3" t="s">
        <v>649</v>
      </c>
      <c r="M186" s="3" t="s">
        <v>650</v>
      </c>
      <c r="N186" s="3" t="s">
        <v>651</v>
      </c>
      <c r="O186" s="3" t="s">
        <v>652</v>
      </c>
      <c r="P186" s="3" t="s">
        <v>653</v>
      </c>
      <c r="Q186" s="3" t="s">
        <v>653</v>
      </c>
      <c r="R186" s="5" t="s">
        <v>743</v>
      </c>
    </row>
    <row r="187" spans="1:18" ht="12.75" customHeight="1" x14ac:dyDescent="0.3">
      <c r="A187" s="3" t="s">
        <v>401</v>
      </c>
      <c r="B187" s="13" t="s">
        <v>621</v>
      </c>
      <c r="C187" s="14" t="str">
        <f>VLOOKUP($A187,db_emp!$A$7:$N$156,2,FALSE)</f>
        <v>Unimed Central Nacional</v>
      </c>
      <c r="D187" s="84" t="str">
        <f>VLOOKUP($A187,db_emp!$A$7:$N$157,D$5,FALSE)</f>
        <v>Planos e Seguros</v>
      </c>
      <c r="E187" s="44" t="str">
        <f t="shared" si="9"/>
        <v>UMCE</v>
      </c>
      <c r="F187" s="44" t="str">
        <f>VLOOKUP(E187,db_emp!$D$7:$E$156,2,FALSE)</f>
        <v>UMCE</v>
      </c>
      <c r="G187" s="83"/>
      <c r="H187" s="225"/>
      <c r="I187" s="3" t="s">
        <v>704</v>
      </c>
      <c r="J187" s="3" t="s">
        <v>705</v>
      </c>
      <c r="K187" s="3" t="s">
        <v>706</v>
      </c>
      <c r="L187" s="3" t="s">
        <v>649</v>
      </c>
      <c r="M187" s="3" t="s">
        <v>650</v>
      </c>
      <c r="N187" s="3" t="s">
        <v>651</v>
      </c>
      <c r="O187" s="3" t="s">
        <v>652</v>
      </c>
      <c r="P187" s="3" t="s">
        <v>653</v>
      </c>
      <c r="Q187" s="3" t="s">
        <v>653</v>
      </c>
      <c r="R187" s="5" t="s">
        <v>743</v>
      </c>
    </row>
    <row r="188" spans="1:18" ht="12.75" customHeight="1" x14ac:dyDescent="0.3">
      <c r="A188" s="3" t="s">
        <v>405</v>
      </c>
      <c r="B188" s="13" t="s">
        <v>621</v>
      </c>
      <c r="C188" s="14" t="str">
        <f>VLOOKUP($A188,db_emp!$A$7:$N$156,2,FALSE)</f>
        <v>Unimed Campinas</v>
      </c>
      <c r="D188" s="84" t="str">
        <f>VLOOKUP($A188,db_emp!$A$7:$N$157,D$5,FALSE)</f>
        <v>Planos e Seguros</v>
      </c>
      <c r="E188" s="44" t="str">
        <f t="shared" si="9"/>
        <v>UMCP</v>
      </c>
      <c r="F188" s="44" t="str">
        <f>VLOOKUP(E188,db_emp!$D$7:$E$156,2,FALSE)</f>
        <v>UMCP</v>
      </c>
      <c r="G188" s="83"/>
      <c r="H188" s="225"/>
      <c r="I188" s="3" t="s">
        <v>905</v>
      </c>
      <c r="J188" s="3" t="s">
        <v>905</v>
      </c>
      <c r="K188" s="3" t="s">
        <v>821</v>
      </c>
      <c r="L188" s="3" t="s">
        <v>822</v>
      </c>
      <c r="M188" s="3" t="s">
        <v>823</v>
      </c>
      <c r="N188" s="3" t="s">
        <v>824</v>
      </c>
      <c r="O188" s="3" t="s">
        <v>825</v>
      </c>
      <c r="P188" s="3" t="s">
        <v>826</v>
      </c>
      <c r="Q188" s="3" t="s">
        <v>826</v>
      </c>
      <c r="R188" s="5" t="s">
        <v>743</v>
      </c>
    </row>
    <row r="189" spans="1:18" ht="12.75" customHeight="1" x14ac:dyDescent="0.3">
      <c r="A189" s="3" t="s">
        <v>409</v>
      </c>
      <c r="B189" s="13" t="s">
        <v>621</v>
      </c>
      <c r="C189" s="14" t="str">
        <f>VLOOKUP($A189,db_emp!$A$7:$N$156,2,FALSE)</f>
        <v>Unimed Curitiba</v>
      </c>
      <c r="D189" s="84" t="str">
        <f>VLOOKUP($A189,db_emp!$A$7:$N$157,D$5,FALSE)</f>
        <v>Planos e Seguros</v>
      </c>
      <c r="E189" s="44" t="str">
        <f t="shared" si="9"/>
        <v>UMCR</v>
      </c>
      <c r="F189" s="44" t="str">
        <f>VLOOKUP(E189,db_emp!$D$7:$E$156,2,FALSE)</f>
        <v>UMCR</v>
      </c>
      <c r="G189" s="83"/>
      <c r="H189" s="225"/>
      <c r="I189" s="3" t="s">
        <v>704</v>
      </c>
      <c r="J189" s="3" t="s">
        <v>705</v>
      </c>
      <c r="K189" s="3" t="s">
        <v>706</v>
      </c>
      <c r="L189" s="3" t="s">
        <v>649</v>
      </c>
      <c r="M189" s="3" t="s">
        <v>650</v>
      </c>
      <c r="N189" s="3" t="s">
        <v>651</v>
      </c>
      <c r="O189" s="3" t="s">
        <v>652</v>
      </c>
      <c r="P189" s="3" t="s">
        <v>653</v>
      </c>
      <c r="Q189" s="3" t="s">
        <v>653</v>
      </c>
      <c r="R189" s="5" t="s">
        <v>743</v>
      </c>
    </row>
    <row r="190" spans="1:18" ht="12.75" customHeight="1" x14ac:dyDescent="0.3">
      <c r="A190" s="3" t="s">
        <v>413</v>
      </c>
      <c r="B190" s="13" t="s">
        <v>621</v>
      </c>
      <c r="C190" s="14" t="str">
        <f>VLOOKUP($A190,db_emp!$A$7:$N$156,2,FALSE)</f>
        <v>Unimed Cuiabá</v>
      </c>
      <c r="D190" s="84" t="str">
        <f>VLOOKUP($A190,db_emp!$A$7:$N$157,D$5,FALSE)</f>
        <v>Planos e Seguros</v>
      </c>
      <c r="E190" s="44" t="str">
        <f t="shared" si="9"/>
        <v>UMCU</v>
      </c>
      <c r="F190" s="44" t="str">
        <f>VLOOKUP(E190,db_emp!$D$7:$E$156,2,FALSE)</f>
        <v>UMCU</v>
      </c>
      <c r="G190" s="83"/>
      <c r="H190" s="225"/>
      <c r="I190" s="3" t="s">
        <v>827</v>
      </c>
      <c r="J190" s="3" t="s">
        <v>705</v>
      </c>
      <c r="K190" s="3" t="s">
        <v>706</v>
      </c>
      <c r="L190" s="3" t="s">
        <v>649</v>
      </c>
      <c r="M190" s="3" t="s">
        <v>650</v>
      </c>
      <c r="N190" s="3" t="s">
        <v>651</v>
      </c>
      <c r="O190" s="3" t="s">
        <v>652</v>
      </c>
      <c r="P190" s="3" t="s">
        <v>653</v>
      </c>
      <c r="Q190" s="3" t="s">
        <v>653</v>
      </c>
      <c r="R190" s="5" t="s">
        <v>743</v>
      </c>
    </row>
    <row r="191" spans="1:18" ht="12.75" customHeight="1" x14ac:dyDescent="0.3">
      <c r="A191" s="3" t="s">
        <v>417</v>
      </c>
      <c r="B191" s="13" t="s">
        <v>621</v>
      </c>
      <c r="C191" s="14" t="str">
        <f>VLOOKUP($A191,db_emp!$A$7:$N$156,2,FALSE)</f>
        <v>Unimed Florianópolis</v>
      </c>
      <c r="D191" s="84" t="str">
        <f>VLOOKUP($A191,db_emp!$A$7:$N$157,D$5,FALSE)</f>
        <v>Planos e Seguros</v>
      </c>
      <c r="E191" s="44" t="str">
        <f t="shared" si="9"/>
        <v>UMFL</v>
      </c>
      <c r="F191" s="44" t="str">
        <f>VLOOKUP(E191,db_emp!$D$7:$E$156,2,FALSE)</f>
        <v>UMFL</v>
      </c>
      <c r="G191" s="83"/>
      <c r="H191" s="225"/>
      <c r="I191" s="3" t="s">
        <v>704</v>
      </c>
      <c r="J191" s="3" t="s">
        <v>828</v>
      </c>
      <c r="K191" s="3" t="s">
        <v>706</v>
      </c>
      <c r="L191" s="3" t="s">
        <v>649</v>
      </c>
      <c r="M191" s="3" t="s">
        <v>650</v>
      </c>
      <c r="N191" s="3" t="s">
        <v>651</v>
      </c>
      <c r="O191" s="3" t="s">
        <v>652</v>
      </c>
      <c r="P191" s="3" t="s">
        <v>653</v>
      </c>
      <c r="Q191" s="3" t="s">
        <v>653</v>
      </c>
      <c r="R191" s="5" t="s">
        <v>743</v>
      </c>
    </row>
    <row r="192" spans="1:18" ht="12.75" customHeight="1" x14ac:dyDescent="0.3">
      <c r="A192" s="3" t="s">
        <v>421</v>
      </c>
      <c r="B192" s="13" t="s">
        <v>621</v>
      </c>
      <c r="C192" s="14" t="str">
        <f>VLOOKUP($A192,db_emp!$A$7:$N$156,2,FALSE)</f>
        <v>Unimed Fortaleza</v>
      </c>
      <c r="D192" s="84" t="str">
        <f>VLOOKUP($A192,db_emp!$A$7:$N$157,D$5,FALSE)</f>
        <v>Planos e Seguros</v>
      </c>
      <c r="E192" s="44" t="str">
        <f t="shared" si="9"/>
        <v>UMFO</v>
      </c>
      <c r="F192" s="44" t="str">
        <f>VLOOKUP(E192,db_emp!$D$7:$E$156,2,FALSE)</f>
        <v>UMFO</v>
      </c>
      <c r="G192" s="83"/>
      <c r="H192" s="225"/>
      <c r="I192" s="3" t="s">
        <v>829</v>
      </c>
      <c r="J192" s="3" t="s">
        <v>829</v>
      </c>
      <c r="K192" s="3" t="s">
        <v>830</v>
      </c>
      <c r="L192" s="3" t="s">
        <v>831</v>
      </c>
      <c r="M192" s="3" t="s">
        <v>831</v>
      </c>
      <c r="N192" s="3" t="s">
        <v>831</v>
      </c>
      <c r="O192" s="3" t="s">
        <v>831</v>
      </c>
      <c r="P192" s="3" t="s">
        <v>653</v>
      </c>
      <c r="Q192" s="3" t="s">
        <v>653</v>
      </c>
      <c r="R192" s="5" t="s">
        <v>743</v>
      </c>
    </row>
    <row r="193" spans="1:18" ht="12.75" customHeight="1" x14ac:dyDescent="0.3">
      <c r="A193" s="3" t="s">
        <v>425</v>
      </c>
      <c r="B193" s="13" t="s">
        <v>621</v>
      </c>
      <c r="C193" s="14" t="str">
        <f>VLOOKUP($A193,db_emp!$A$7:$N$156,2,FALSE)</f>
        <v>Unimed Goiânia</v>
      </c>
      <c r="D193" s="84" t="str">
        <f>VLOOKUP($A193,db_emp!$A$7:$N$157,D$5,FALSE)</f>
        <v>Planos e Seguros</v>
      </c>
      <c r="E193" s="44" t="str">
        <f t="shared" si="9"/>
        <v>UMGO</v>
      </c>
      <c r="F193" s="44" t="str">
        <f>VLOOKUP(E193,db_emp!$D$7:$E$156,2,FALSE)</f>
        <v>UMGO</v>
      </c>
      <c r="G193" s="83"/>
      <c r="H193" s="225"/>
      <c r="I193" s="3" t="s">
        <v>905</v>
      </c>
      <c r="J193" s="3" t="s">
        <v>905</v>
      </c>
      <c r="K193" s="3" t="s">
        <v>905</v>
      </c>
      <c r="L193" s="3" t="s">
        <v>649</v>
      </c>
      <c r="M193" s="3" t="s">
        <v>650</v>
      </c>
      <c r="N193" s="3" t="s">
        <v>651</v>
      </c>
      <c r="O193" s="3" t="s">
        <v>652</v>
      </c>
      <c r="P193" s="3" t="s">
        <v>653</v>
      </c>
      <c r="Q193" s="3" t="s">
        <v>653</v>
      </c>
      <c r="R193" s="5" t="s">
        <v>743</v>
      </c>
    </row>
    <row r="194" spans="1:18" ht="12.75" customHeight="1" x14ac:dyDescent="0.3">
      <c r="A194" s="3" t="s">
        <v>429</v>
      </c>
      <c r="B194" s="13" t="s">
        <v>621</v>
      </c>
      <c r="C194" s="14" t="str">
        <f>VLOOKUP($A194,db_emp!$A$7:$N$156,2,FALSE)</f>
        <v>Unimed Natal</v>
      </c>
      <c r="D194" s="84" t="str">
        <f>VLOOKUP($A194,db_emp!$A$7:$N$157,D$5,FALSE)</f>
        <v>Planos e Seguros</v>
      </c>
      <c r="E194" s="44" t="str">
        <f t="shared" si="9"/>
        <v>UMNA</v>
      </c>
      <c r="F194" s="44" t="str">
        <f>VLOOKUP(E194,db_emp!$D$7:$E$156,2,FALSE)</f>
        <v>UMNA</v>
      </c>
      <c r="G194" s="83"/>
      <c r="H194" s="225"/>
      <c r="I194" s="3" t="s">
        <v>831</v>
      </c>
      <c r="J194" s="3" t="s">
        <v>831</v>
      </c>
      <c r="K194" s="3" t="s">
        <v>831</v>
      </c>
      <c r="L194" s="3" t="s">
        <v>831</v>
      </c>
      <c r="M194" s="3" t="s">
        <v>831</v>
      </c>
      <c r="N194" s="3" t="s">
        <v>831</v>
      </c>
      <c r="O194" s="3" t="s">
        <v>831</v>
      </c>
      <c r="P194" s="3" t="s">
        <v>653</v>
      </c>
      <c r="Q194" s="3" t="s">
        <v>653</v>
      </c>
      <c r="R194" s="5" t="s">
        <v>743</v>
      </c>
    </row>
    <row r="195" spans="1:18" ht="12.75" customHeight="1" x14ac:dyDescent="0.3">
      <c r="A195" s="3" t="s">
        <v>433</v>
      </c>
      <c r="B195" s="13" t="s">
        <v>621</v>
      </c>
      <c r="C195" s="14" t="str">
        <f>VLOOKUP($A195,db_emp!$A$7:$N$156,2,FALSE)</f>
        <v>Unimed Porto Alegre</v>
      </c>
      <c r="D195" s="84" t="str">
        <f>VLOOKUP($A195,db_emp!$A$7:$N$157,D$5,FALSE)</f>
        <v>Planos e Seguros</v>
      </c>
      <c r="E195" s="44" t="str">
        <f t="shared" si="9"/>
        <v>UMPA</v>
      </c>
      <c r="F195" s="44" t="str">
        <f>VLOOKUP(E195,db_emp!$D$7:$E$156,2,FALSE)</f>
        <v>UMPA</v>
      </c>
      <c r="G195" s="83"/>
      <c r="H195" s="225"/>
      <c r="I195" s="3" t="s">
        <v>704</v>
      </c>
      <c r="J195" s="3" t="s">
        <v>705</v>
      </c>
      <c r="K195" s="3" t="s">
        <v>706</v>
      </c>
      <c r="L195" s="3" t="s">
        <v>649</v>
      </c>
      <c r="M195" s="3" t="s">
        <v>650</v>
      </c>
      <c r="N195" s="3" t="s">
        <v>651</v>
      </c>
      <c r="O195" s="3" t="s">
        <v>651</v>
      </c>
      <c r="P195" s="3" t="s">
        <v>652</v>
      </c>
      <c r="Q195" s="3" t="s">
        <v>653</v>
      </c>
      <c r="R195" s="5" t="s">
        <v>743</v>
      </c>
    </row>
    <row r="196" spans="1:18" ht="12.75" customHeight="1" x14ac:dyDescent="0.3">
      <c r="A196" s="3" t="s">
        <v>437</v>
      </c>
      <c r="B196" s="13" t="s">
        <v>621</v>
      </c>
      <c r="C196" s="14" t="str">
        <f>VLOOKUP($A196,db_emp!$A$7:$N$156,2,FALSE)</f>
        <v>Unimed Recife</v>
      </c>
      <c r="D196" s="84" t="str">
        <f>VLOOKUP($A196,db_emp!$A$7:$N$157,D$5,FALSE)</f>
        <v>Planos e Seguros</v>
      </c>
      <c r="E196" s="44" t="str">
        <f t="shared" si="9"/>
        <v>UMRE</v>
      </c>
      <c r="F196" s="44" t="str">
        <f>VLOOKUP(E196,db_emp!$D$7:$E$156,2,FALSE)</f>
        <v>UMRE</v>
      </c>
      <c r="G196" s="83"/>
      <c r="H196" s="225"/>
      <c r="I196" s="3" t="s">
        <v>905</v>
      </c>
      <c r="J196" s="3" t="s">
        <v>905</v>
      </c>
      <c r="K196" s="3" t="s">
        <v>905</v>
      </c>
      <c r="L196" s="5" t="s">
        <v>633</v>
      </c>
      <c r="M196" s="5" t="s">
        <v>634</v>
      </c>
      <c r="N196" s="5" t="s">
        <v>635</v>
      </c>
      <c r="O196" s="5" t="s">
        <v>636</v>
      </c>
      <c r="P196" s="5" t="s">
        <v>637</v>
      </c>
      <c r="Q196" s="5" t="s">
        <v>638</v>
      </c>
      <c r="R196" s="5" t="s">
        <v>638</v>
      </c>
    </row>
    <row r="197" spans="1:18" ht="12.75" customHeight="1" x14ac:dyDescent="0.3">
      <c r="A197" s="3" t="s">
        <v>441</v>
      </c>
      <c r="B197" s="13" t="s">
        <v>621</v>
      </c>
      <c r="C197" s="14" t="str">
        <f>VLOOKUP($A197,db_emp!$A$7:$N$156,2,FALSE)</f>
        <v>Unimed Rio</v>
      </c>
      <c r="D197" s="84" t="str">
        <f>VLOOKUP($A197,db_emp!$A$7:$N$157,D$5,FALSE)</f>
        <v>Planos e Seguros</v>
      </c>
      <c r="E197" s="44" t="str">
        <f t="shared" si="9"/>
        <v>UMRJ</v>
      </c>
      <c r="F197" s="44" t="str">
        <f>VLOOKUP(E197,db_emp!$D$7:$E$156,2,FALSE)</f>
        <v>UMRJ</v>
      </c>
      <c r="G197" s="83"/>
      <c r="H197" s="225"/>
      <c r="I197" s="5" t="s">
        <v>806</v>
      </c>
      <c r="J197" s="3" t="s">
        <v>807</v>
      </c>
      <c r="K197" s="3" t="s">
        <v>807</v>
      </c>
      <c r="L197" s="3" t="s">
        <v>633</v>
      </c>
      <c r="M197" s="3" t="s">
        <v>634</v>
      </c>
      <c r="N197" s="3" t="s">
        <v>635</v>
      </c>
      <c r="O197" s="3" t="s">
        <v>636</v>
      </c>
      <c r="P197" s="77" t="s">
        <v>637</v>
      </c>
      <c r="Q197" s="77" t="s">
        <v>638</v>
      </c>
      <c r="R197" s="77" t="s">
        <v>638</v>
      </c>
    </row>
    <row r="198" spans="1:18" ht="12.75" customHeight="1" x14ac:dyDescent="0.3">
      <c r="A198" s="3" t="s">
        <v>445</v>
      </c>
      <c r="B198" s="13" t="s">
        <v>621</v>
      </c>
      <c r="C198" s="14" t="str">
        <f>VLOOKUP($A198,db_emp!$A$7:$N$156,2,FALSE)</f>
        <v>Unimed Vitória</v>
      </c>
      <c r="D198" s="84" t="str">
        <f>VLOOKUP($A198,db_emp!$A$7:$N$157,D$5,FALSE)</f>
        <v>Planos e Seguros</v>
      </c>
      <c r="E198" s="44" t="str">
        <f t="shared" si="9"/>
        <v>UMVI</v>
      </c>
      <c r="F198" s="44" t="str">
        <f>VLOOKUP(E198,db_emp!$D$7:$E$156,2,FALSE)</f>
        <v>UMVI</v>
      </c>
      <c r="G198" s="83"/>
      <c r="H198" s="225"/>
      <c r="I198" s="3" t="s">
        <v>905</v>
      </c>
      <c r="J198" s="3" t="s">
        <v>905</v>
      </c>
      <c r="K198" s="3" t="s">
        <v>905</v>
      </c>
      <c r="L198" s="3" t="s">
        <v>633</v>
      </c>
      <c r="M198" s="3" t="s">
        <v>634</v>
      </c>
      <c r="N198" s="3" t="s">
        <v>635</v>
      </c>
      <c r="O198" s="3" t="s">
        <v>635</v>
      </c>
      <c r="P198" s="3" t="s">
        <v>637</v>
      </c>
      <c r="Q198" s="3" t="s">
        <v>637</v>
      </c>
      <c r="R198" s="3" t="s">
        <v>25</v>
      </c>
    </row>
    <row r="199" spans="1:18" ht="12.75" customHeight="1" x14ac:dyDescent="0.3">
      <c r="A199" s="3" t="s">
        <v>449</v>
      </c>
      <c r="B199" s="13" t="s">
        <v>621</v>
      </c>
      <c r="C199" s="14" t="str">
        <f>VLOOKUP($A199,db_emp!$A$7:$N$156,2,FALSE)</f>
        <v>União Química</v>
      </c>
      <c r="D199" s="76" t="str">
        <f>VLOOKUP($A199,db_emp!$A$7:$N$157,D$5,FALSE)</f>
        <v>Ind. Farmacêutica</v>
      </c>
      <c r="E199" s="44" t="str">
        <f t="shared" si="9"/>
        <v>UNIQ</v>
      </c>
      <c r="F199" s="44" t="str">
        <f>VLOOKUP(E199,db_emp!$D$7:$E$156,2,FALSE)</f>
        <v>UNIQ</v>
      </c>
      <c r="G199" s="83"/>
      <c r="H199" s="225"/>
      <c r="I199" s="3" t="s">
        <v>630</v>
      </c>
      <c r="J199" s="3" t="s">
        <v>631</v>
      </c>
      <c r="K199" s="3" t="s">
        <v>632</v>
      </c>
      <c r="L199" s="3" t="s">
        <v>633</v>
      </c>
      <c r="M199" s="3" t="s">
        <v>634</v>
      </c>
      <c r="N199" s="3" t="s">
        <v>636</v>
      </c>
      <c r="O199" s="3" t="s">
        <v>637</v>
      </c>
      <c r="P199" s="3" t="s">
        <v>637</v>
      </c>
      <c r="Q199" s="3" t="s">
        <v>637</v>
      </c>
      <c r="R199" s="3" t="s">
        <v>25</v>
      </c>
    </row>
    <row r="200" spans="1:18" ht="12.75" customHeight="1" x14ac:dyDescent="0.3">
      <c r="A200" s="3" t="s">
        <v>453</v>
      </c>
      <c r="B200" s="13" t="s">
        <v>621</v>
      </c>
      <c r="C200" s="14" t="str">
        <f>VLOOKUP($A200,db_emp!$A$7:$N$156,2,FALSE)</f>
        <v>Unimed Participações</v>
      </c>
      <c r="D200" s="84" t="str">
        <f>VLOOKUP($A200,db_emp!$A$7:$N$157,D$5,FALSE)</f>
        <v>Planos e Seguros</v>
      </c>
      <c r="E200" s="44" t="str">
        <f t="shared" si="9"/>
        <v>UPAR</v>
      </c>
      <c r="F200" s="44" t="str">
        <f>VLOOKUP(E200,db_emp!$D$7:$E$156,2,FALSE)</f>
        <v>UPAR</v>
      </c>
      <c r="G200" s="83"/>
      <c r="H200" s="225"/>
      <c r="I200" s="3" t="s">
        <v>905</v>
      </c>
      <c r="J200" s="3" t="s">
        <v>905</v>
      </c>
      <c r="K200" s="3" t="s">
        <v>905</v>
      </c>
      <c r="L200" s="5" t="s">
        <v>633</v>
      </c>
      <c r="M200" s="5" t="s">
        <v>634</v>
      </c>
      <c r="N200" s="3" t="s">
        <v>635</v>
      </c>
      <c r="O200" s="3" t="s">
        <v>636</v>
      </c>
      <c r="P200" s="3" t="s">
        <v>637</v>
      </c>
      <c r="Q200" s="3" t="s">
        <v>637</v>
      </c>
      <c r="R200" s="3" t="s">
        <v>25</v>
      </c>
    </row>
    <row r="201" spans="1:18" ht="12.75" customHeight="1" x14ac:dyDescent="0.3">
      <c r="A201" s="3" t="s">
        <v>457</v>
      </c>
      <c r="B201" s="13" t="s">
        <v>621</v>
      </c>
      <c r="C201" s="14" t="str">
        <f>VLOOKUP($A201,db_emp!$A$7:$N$156,2,FALSE)</f>
        <v>Viva Rio</v>
      </c>
      <c r="D201" s="85" t="str">
        <f>VLOOKUP($A201,db_emp!$A$7:$N$157,D$5,FALSE)</f>
        <v>Gestão como OS</v>
      </c>
      <c r="E201" s="44" t="str">
        <f t="shared" si="9"/>
        <v>VIVA</v>
      </c>
      <c r="F201" s="44" t="str">
        <f>VLOOKUP(E201,db_emp!$D$7:$E$156,2,FALSE)</f>
        <v>VIVA</v>
      </c>
      <c r="G201" s="83"/>
      <c r="H201" s="225"/>
      <c r="I201" s="3" t="s">
        <v>683</v>
      </c>
      <c r="J201" s="3" t="s">
        <v>683</v>
      </c>
      <c r="K201" s="3" t="s">
        <v>639</v>
      </c>
      <c r="L201" s="3" t="s">
        <v>624</v>
      </c>
      <c r="M201" s="3" t="s">
        <v>625</v>
      </c>
      <c r="N201" s="3" t="s">
        <v>626</v>
      </c>
      <c r="O201" s="3" t="s">
        <v>627</v>
      </c>
      <c r="P201" s="3" t="s">
        <v>628</v>
      </c>
      <c r="Q201" s="5" t="s">
        <v>637</v>
      </c>
      <c r="R201" s="5" t="s">
        <v>638</v>
      </c>
    </row>
    <row r="202" spans="1:18" ht="12.75" customHeight="1" x14ac:dyDescent="0.3">
      <c r="A202" s="3" t="s">
        <v>460</v>
      </c>
      <c r="B202" s="13" t="s">
        <v>621</v>
      </c>
      <c r="C202" s="14" t="str">
        <f>VLOOKUP($A202,db_emp!$A$7:$N$156,2,FALSE)</f>
        <v>Viveo</v>
      </c>
      <c r="D202" s="86" t="str">
        <f>VLOOKUP($A202,db_emp!$A$7:$N$157,D$5,FALSE)</f>
        <v>Distribuição</v>
      </c>
      <c r="E202" s="44" t="str">
        <f t="shared" si="9"/>
        <v>VIVE</v>
      </c>
      <c r="F202" s="44" t="str">
        <f>VLOOKUP(E202,db_emp!$D$7:$E$156,2,FALSE)</f>
        <v>VIVE</v>
      </c>
      <c r="G202" s="83"/>
      <c r="H202" s="225"/>
      <c r="I202" s="3" t="s">
        <v>630</v>
      </c>
      <c r="J202" s="3" t="s">
        <v>631</v>
      </c>
      <c r="K202" s="3" t="s">
        <v>631</v>
      </c>
      <c r="L202" s="3" t="s">
        <v>726</v>
      </c>
      <c r="M202" s="3" t="s">
        <v>765</v>
      </c>
      <c r="N202" s="3" t="s">
        <v>727</v>
      </c>
      <c r="O202" s="3" t="s">
        <v>749</v>
      </c>
      <c r="P202" s="3" t="s">
        <v>728</v>
      </c>
      <c r="Q202" s="3" t="s">
        <v>728</v>
      </c>
      <c r="R202" s="3" t="s">
        <v>646</v>
      </c>
    </row>
    <row r="203" spans="1:18" ht="12.75" customHeight="1" x14ac:dyDescent="0.3">
      <c r="A203" s="186"/>
      <c r="B203" s="186"/>
      <c r="C203" s="186"/>
      <c r="D203" s="187"/>
      <c r="E203" s="185"/>
      <c r="F203" s="185"/>
      <c r="G203" s="188"/>
      <c r="H203" s="188"/>
      <c r="I203" s="185"/>
      <c r="J203" s="185"/>
      <c r="K203" s="185"/>
      <c r="L203" s="185"/>
      <c r="M203" s="185"/>
      <c r="N203" s="185"/>
      <c r="O203" s="185"/>
      <c r="P203" s="185"/>
      <c r="Q203" s="185"/>
      <c r="R203" s="185"/>
    </row>
    <row r="204" spans="1:18" ht="12.75" customHeight="1" x14ac:dyDescent="0.3">
      <c r="A204" s="175" t="s">
        <v>892</v>
      </c>
      <c r="B204" s="175"/>
      <c r="C204" s="175"/>
      <c r="D204" s="175"/>
      <c r="E204" s="167"/>
      <c r="F204" s="167"/>
      <c r="G204" s="176"/>
      <c r="H204" s="176"/>
      <c r="I204" s="167"/>
      <c r="J204" s="167"/>
      <c r="K204" s="167"/>
      <c r="L204" s="167"/>
      <c r="M204" s="167"/>
      <c r="N204" s="167"/>
      <c r="O204" s="167"/>
      <c r="P204" s="167"/>
      <c r="Q204" s="167"/>
      <c r="R204" s="167"/>
    </row>
    <row r="205" spans="1:18" ht="12.75" customHeight="1" x14ac:dyDescent="0.3">
      <c r="A205" s="15" t="s">
        <v>215</v>
      </c>
      <c r="B205" s="12" t="s">
        <v>620</v>
      </c>
      <c r="C205" s="15" t="str">
        <f>VLOOKUP($A205,db_emp!$A$7:$N$156,2,FALSE)</f>
        <v>Notre Dame Intermédica Saúde S.A.</v>
      </c>
      <c r="D205" s="73" t="s">
        <v>48</v>
      </c>
      <c r="E205" s="16" t="str">
        <f>A205</f>
        <v>GNDI</v>
      </c>
      <c r="F205" s="16" t="str">
        <f>VLOOKUP(E205,db_emp!$D$7:$E$156,2,FALSE)</f>
        <v>HAPV</v>
      </c>
      <c r="G205" s="83" t="str">
        <f>VLOOKUP($E205,db_emp!$A$7:$N$156,G$5,FALSE)</f>
        <v>NSA</v>
      </c>
      <c r="H205" s="66" t="e">
        <f>VLOOKUP($E205,db_emp!$A$7:$N$156,H$5,FALSE)</f>
        <v>#REF!</v>
      </c>
      <c r="I205" s="23">
        <v>466379</v>
      </c>
      <c r="J205" s="23">
        <v>824322</v>
      </c>
      <c r="K205" s="23">
        <v>1138532</v>
      </c>
      <c r="L205" s="23">
        <v>1375269</v>
      </c>
      <c r="M205" s="23">
        <v>2078744</v>
      </c>
      <c r="N205" s="23">
        <v>3940095</v>
      </c>
      <c r="O205" s="23">
        <v>5610568</v>
      </c>
      <c r="P205" s="23">
        <v>6063851</v>
      </c>
      <c r="Q205" s="23">
        <v>6361923</v>
      </c>
      <c r="R205" s="23" t="s">
        <v>25</v>
      </c>
    </row>
    <row r="206" spans="1:18" ht="12.75" customHeight="1" x14ac:dyDescent="0.3">
      <c r="A206" s="7" t="s">
        <v>215</v>
      </c>
      <c r="B206" s="13" t="s">
        <v>621</v>
      </c>
      <c r="C206" s="15" t="str">
        <f>VLOOKUP($A206,db_emp!$A$7:$N$156,2,FALSE)</f>
        <v>Notre Dame Intermédica Saúde S.A.</v>
      </c>
      <c r="D206" s="73" t="s">
        <v>48</v>
      </c>
      <c r="E206" s="16" t="str">
        <f>A206</f>
        <v>GNDI</v>
      </c>
      <c r="F206" s="16" t="str">
        <f>VLOOKUP(E206,db_emp!$D$7:$E$156,2,FALSE)</f>
        <v>HAPV</v>
      </c>
      <c r="G206" s="83" t="str">
        <f>VLOOKUP($E206,db_emp!$A$7:$N$156,G$5,FALSE)</f>
        <v>NSA</v>
      </c>
      <c r="H206" s="66" t="e">
        <f>VLOOKUP($E206,db_emp!$A$7:$N$156,H$5,FALSE)</f>
        <v>#REF!</v>
      </c>
      <c r="I206" s="8" t="s">
        <v>704</v>
      </c>
      <c r="J206" s="8" t="s">
        <v>704</v>
      </c>
      <c r="K206" s="8" t="s">
        <v>706</v>
      </c>
      <c r="L206" s="8" t="s">
        <v>759</v>
      </c>
      <c r="M206" s="8" t="s">
        <v>760</v>
      </c>
      <c r="N206" s="8" t="s">
        <v>761</v>
      </c>
      <c r="O206" s="8" t="s">
        <v>762</v>
      </c>
      <c r="P206" s="8" t="s">
        <v>763</v>
      </c>
      <c r="Q206" s="8" t="s">
        <v>763</v>
      </c>
      <c r="R206" s="23" t="s">
        <v>25</v>
      </c>
    </row>
    <row r="208" spans="1:18" ht="12.75" customHeight="1" x14ac:dyDescent="0.3">
      <c r="H208" s="87" t="s">
        <v>925</v>
      </c>
      <c r="I208" s="87">
        <f>COUNTBLANK(I105:I202)</f>
        <v>0</v>
      </c>
      <c r="J208" s="87">
        <f t="shared" ref="J208:R208" si="10">COUNTBLANK(J105:J202)</f>
        <v>0</v>
      </c>
      <c r="K208" s="87">
        <f t="shared" si="10"/>
        <v>0</v>
      </c>
      <c r="L208" s="87">
        <f t="shared" si="10"/>
        <v>0</v>
      </c>
      <c r="M208" s="87">
        <f t="shared" si="10"/>
        <v>0</v>
      </c>
      <c r="N208" s="87">
        <f t="shared" si="10"/>
        <v>0</v>
      </c>
      <c r="O208" s="87">
        <f t="shared" si="10"/>
        <v>0</v>
      </c>
      <c r="P208" s="87">
        <f t="shared" si="10"/>
        <v>0</v>
      </c>
      <c r="Q208" s="87">
        <f t="shared" si="10"/>
        <v>0</v>
      </c>
      <c r="R208" s="87">
        <f t="shared" si="10"/>
        <v>0</v>
      </c>
    </row>
    <row r="209" ht="12.75" customHeight="1" x14ac:dyDescent="0.3"/>
    <row r="210" ht="12.75" customHeight="1" x14ac:dyDescent="0.3"/>
    <row r="211" ht="12.75" customHeight="1" x14ac:dyDescent="0.3"/>
    <row r="212" ht="12.75" customHeight="1" x14ac:dyDescent="0.3"/>
    <row r="213" ht="12.75" customHeight="1" x14ac:dyDescent="0.3"/>
    <row r="214" ht="12.75" customHeight="1" x14ac:dyDescent="0.3"/>
    <row r="215" ht="12.75" customHeight="1" x14ac:dyDescent="0.3"/>
    <row r="216" ht="12.75" customHeight="1" x14ac:dyDescent="0.3"/>
    <row r="217" ht="12.75" customHeight="1" x14ac:dyDescent="0.3"/>
    <row r="218" ht="12.75" customHeight="1" x14ac:dyDescent="0.3"/>
    <row r="219" ht="12.75" customHeight="1" x14ac:dyDescent="0.3"/>
    <row r="220" ht="12.75" customHeight="1" x14ac:dyDescent="0.3"/>
    <row r="221" ht="12.75" customHeight="1" x14ac:dyDescent="0.3"/>
    <row r="222" ht="12.75" customHeight="1" x14ac:dyDescent="0.3"/>
    <row r="223" ht="12.75" customHeight="1" x14ac:dyDescent="0.3"/>
    <row r="224" ht="12.75" customHeight="1" x14ac:dyDescent="0.3"/>
    <row r="225" ht="12.75" customHeight="1" x14ac:dyDescent="0.3"/>
    <row r="226" ht="12.75" customHeight="1" x14ac:dyDescent="0.3"/>
    <row r="227" ht="12.75" customHeight="1" x14ac:dyDescent="0.3"/>
    <row r="228" ht="12.75" customHeight="1" x14ac:dyDescent="0.3"/>
    <row r="229" ht="12.75" customHeight="1" x14ac:dyDescent="0.3"/>
    <row r="230" ht="12.75" customHeight="1" x14ac:dyDescent="0.3"/>
    <row r="231" ht="12.75" customHeight="1" x14ac:dyDescent="0.3"/>
    <row r="232" ht="12.75" customHeight="1" x14ac:dyDescent="0.3"/>
    <row r="233" ht="12.75" customHeight="1" x14ac:dyDescent="0.3"/>
    <row r="234" ht="12.75" customHeight="1" x14ac:dyDescent="0.3"/>
    <row r="235" ht="12.75" customHeight="1" x14ac:dyDescent="0.3"/>
    <row r="236" ht="12.75" customHeight="1" x14ac:dyDescent="0.3"/>
    <row r="237" ht="12.75" customHeight="1" x14ac:dyDescent="0.3"/>
    <row r="238" ht="12.75" customHeight="1" x14ac:dyDescent="0.3"/>
    <row r="239" ht="12.75" customHeight="1" x14ac:dyDescent="0.3"/>
    <row r="240" ht="12.75" customHeight="1" x14ac:dyDescent="0.3"/>
    <row r="241" ht="12.75" customHeight="1" x14ac:dyDescent="0.3"/>
    <row r="242" ht="12.75" customHeight="1" x14ac:dyDescent="0.3"/>
    <row r="243" ht="12.75" customHeight="1" x14ac:dyDescent="0.3"/>
    <row r="244" ht="12.75" customHeight="1" x14ac:dyDescent="0.3"/>
    <row r="245" ht="12.75" customHeight="1" x14ac:dyDescent="0.3"/>
    <row r="246" ht="12.75" customHeight="1" x14ac:dyDescent="0.3"/>
    <row r="247" ht="12.75" customHeight="1" x14ac:dyDescent="0.3"/>
    <row r="248" ht="12.75" customHeight="1" x14ac:dyDescent="0.3"/>
    <row r="249" ht="12.75" customHeight="1" x14ac:dyDescent="0.3"/>
    <row r="250" ht="12.75" customHeight="1" x14ac:dyDescent="0.3"/>
    <row r="251" ht="12.75" customHeight="1" x14ac:dyDescent="0.3"/>
    <row r="252" ht="12.75" customHeight="1" x14ac:dyDescent="0.3"/>
    <row r="253" ht="12.75" customHeight="1" x14ac:dyDescent="0.3"/>
    <row r="254" ht="12.75" customHeight="1" x14ac:dyDescent="0.3"/>
    <row r="255" ht="12.75" customHeight="1" x14ac:dyDescent="0.3"/>
    <row r="256" ht="12.75" customHeight="1" x14ac:dyDescent="0.3"/>
    <row r="257" ht="12.75" customHeight="1" x14ac:dyDescent="0.3"/>
    <row r="258" ht="12.75" customHeight="1" x14ac:dyDescent="0.3"/>
    <row r="259" ht="12.75" customHeight="1" x14ac:dyDescent="0.3"/>
    <row r="260" ht="12.75" customHeight="1" x14ac:dyDescent="0.3"/>
    <row r="261" ht="12.75" customHeight="1" x14ac:dyDescent="0.3"/>
    <row r="262" ht="12.75" customHeight="1" x14ac:dyDescent="0.3"/>
    <row r="263" ht="12.75" customHeight="1" x14ac:dyDescent="0.3"/>
    <row r="264" ht="12.75" customHeight="1" x14ac:dyDescent="0.3"/>
    <row r="265" ht="12.75" customHeight="1" x14ac:dyDescent="0.3"/>
    <row r="266" ht="12.75" customHeight="1" x14ac:dyDescent="0.3"/>
    <row r="267" ht="12.75" customHeight="1" x14ac:dyDescent="0.3"/>
    <row r="268" ht="12.75" customHeight="1" x14ac:dyDescent="0.3"/>
    <row r="269" ht="12.75" customHeight="1" x14ac:dyDescent="0.3"/>
    <row r="270" ht="12.75" customHeight="1" x14ac:dyDescent="0.3"/>
    <row r="271" ht="12.75" customHeight="1" x14ac:dyDescent="0.3"/>
    <row r="272" ht="12.75" customHeight="1" x14ac:dyDescent="0.3"/>
    <row r="273" ht="12.75" customHeight="1" x14ac:dyDescent="0.3"/>
    <row r="274" ht="12.75" customHeight="1" x14ac:dyDescent="0.3"/>
    <row r="275" ht="12.75" customHeight="1" x14ac:dyDescent="0.3"/>
    <row r="276" ht="12.75" customHeight="1" x14ac:dyDescent="0.3"/>
    <row r="277" ht="12.75" customHeight="1" x14ac:dyDescent="0.3"/>
    <row r="278" ht="12.75" customHeight="1" x14ac:dyDescent="0.3"/>
    <row r="279" ht="12.75" customHeight="1" x14ac:dyDescent="0.3"/>
    <row r="280" ht="12.75" customHeight="1" x14ac:dyDescent="0.3"/>
    <row r="281" ht="12.75" customHeight="1" x14ac:dyDescent="0.3"/>
    <row r="282" ht="12.75" customHeight="1" x14ac:dyDescent="0.3"/>
    <row r="283" ht="12.75" customHeight="1" x14ac:dyDescent="0.3"/>
    <row r="284" ht="12.75" customHeight="1" x14ac:dyDescent="0.3"/>
    <row r="285" ht="12.75" customHeight="1" x14ac:dyDescent="0.3"/>
    <row r="286" ht="12.75" customHeight="1" x14ac:dyDescent="0.3"/>
    <row r="287" ht="12.75" customHeight="1" x14ac:dyDescent="0.3"/>
    <row r="288" ht="12.75" customHeight="1" x14ac:dyDescent="0.3"/>
    <row r="289" ht="12.75" customHeight="1" x14ac:dyDescent="0.3"/>
    <row r="290" ht="12.75" customHeight="1" x14ac:dyDescent="0.3"/>
    <row r="291" ht="12.75" customHeight="1" x14ac:dyDescent="0.3"/>
    <row r="292" ht="12.75" customHeight="1" x14ac:dyDescent="0.3"/>
    <row r="293" ht="12.75" customHeight="1" x14ac:dyDescent="0.3"/>
    <row r="294" ht="12.75" customHeight="1" x14ac:dyDescent="0.3"/>
    <row r="295" ht="12.75" customHeight="1" x14ac:dyDescent="0.3"/>
    <row r="296" ht="12.75" customHeight="1" x14ac:dyDescent="0.3"/>
    <row r="297" ht="12.75" customHeight="1" x14ac:dyDescent="0.3"/>
    <row r="298" ht="12.75" customHeight="1" x14ac:dyDescent="0.3"/>
    <row r="299" ht="12.75" customHeight="1" x14ac:dyDescent="0.3"/>
    <row r="300" ht="12.75" customHeight="1" x14ac:dyDescent="0.3"/>
    <row r="301" ht="12.75" customHeight="1" x14ac:dyDescent="0.3"/>
    <row r="302" ht="12.75" customHeight="1" x14ac:dyDescent="0.3"/>
    <row r="303" ht="12.75" customHeight="1" x14ac:dyDescent="0.3"/>
    <row r="304" ht="12.75" customHeight="1" x14ac:dyDescent="0.3"/>
    <row r="305" ht="12.75" customHeight="1" x14ac:dyDescent="0.3"/>
    <row r="306" ht="12.75" customHeight="1" x14ac:dyDescent="0.3"/>
    <row r="307" ht="12.75" customHeight="1" x14ac:dyDescent="0.3"/>
    <row r="308" ht="12.75" customHeight="1" x14ac:dyDescent="0.3"/>
    <row r="309" ht="12.75" customHeight="1" x14ac:dyDescent="0.3"/>
    <row r="310" ht="12.75" customHeight="1" x14ac:dyDescent="0.3"/>
    <row r="311" ht="12.75" customHeight="1" x14ac:dyDescent="0.3"/>
    <row r="312" ht="12.75" customHeight="1" x14ac:dyDescent="0.3"/>
    <row r="313" ht="12.75" customHeight="1" x14ac:dyDescent="0.3"/>
    <row r="314" ht="12.75" customHeight="1" x14ac:dyDescent="0.3"/>
    <row r="315" ht="12.75" customHeight="1" x14ac:dyDescent="0.3"/>
    <row r="316" ht="12.75" customHeight="1" x14ac:dyDescent="0.3"/>
    <row r="317" ht="12.75" customHeight="1" x14ac:dyDescent="0.3"/>
    <row r="318" ht="12.75" customHeight="1" x14ac:dyDescent="0.3"/>
    <row r="319" ht="12.75" customHeight="1" x14ac:dyDescent="0.3"/>
    <row r="320" ht="12.75" customHeight="1" x14ac:dyDescent="0.3"/>
    <row r="321" ht="12.75" customHeight="1" x14ac:dyDescent="0.3"/>
    <row r="322" ht="12.75" customHeight="1" x14ac:dyDescent="0.3"/>
    <row r="323" ht="12.75" customHeight="1" x14ac:dyDescent="0.3"/>
    <row r="324" ht="12.75" customHeight="1" x14ac:dyDescent="0.3"/>
    <row r="325" ht="12.75" customHeight="1" x14ac:dyDescent="0.3"/>
    <row r="326" ht="12.75" customHeight="1" x14ac:dyDescent="0.3"/>
    <row r="327" ht="12.75" customHeight="1" x14ac:dyDescent="0.3"/>
    <row r="328" ht="12.75" customHeight="1" x14ac:dyDescent="0.3"/>
    <row r="329" ht="12.75" customHeight="1" x14ac:dyDescent="0.3"/>
    <row r="330" ht="12.75" customHeight="1" x14ac:dyDescent="0.3"/>
    <row r="331" ht="12.75" customHeight="1" x14ac:dyDescent="0.3"/>
    <row r="332" ht="12.75" customHeight="1" x14ac:dyDescent="0.3"/>
    <row r="333" ht="12.75" customHeight="1" x14ac:dyDescent="0.3"/>
    <row r="334" ht="12.75" customHeight="1" x14ac:dyDescent="0.3"/>
    <row r="335" ht="12.75" customHeight="1" x14ac:dyDescent="0.3"/>
    <row r="336" ht="12.75" customHeight="1" x14ac:dyDescent="0.3"/>
    <row r="337" ht="12.75" customHeight="1" x14ac:dyDescent="0.3"/>
    <row r="338" ht="12.75" customHeight="1" x14ac:dyDescent="0.3"/>
    <row r="339" ht="12.75" customHeight="1" x14ac:dyDescent="0.3"/>
    <row r="340" ht="12.75" customHeight="1" x14ac:dyDescent="0.3"/>
    <row r="341" ht="12.75" customHeight="1" x14ac:dyDescent="0.3"/>
    <row r="342" ht="12.75" customHeight="1" x14ac:dyDescent="0.3"/>
    <row r="343" ht="12.75" customHeight="1" x14ac:dyDescent="0.3"/>
    <row r="344" ht="12.75" customHeight="1" x14ac:dyDescent="0.3"/>
    <row r="345" ht="12.75" customHeight="1" x14ac:dyDescent="0.3"/>
    <row r="346" ht="12.75" customHeight="1" x14ac:dyDescent="0.3"/>
    <row r="347" ht="12.75" customHeight="1" x14ac:dyDescent="0.3"/>
    <row r="348" ht="12.75" customHeight="1" x14ac:dyDescent="0.3"/>
    <row r="349" ht="12.75" customHeight="1" x14ac:dyDescent="0.3"/>
    <row r="350" ht="12.75" customHeight="1" x14ac:dyDescent="0.3"/>
    <row r="351" ht="12.75" customHeight="1" x14ac:dyDescent="0.3"/>
    <row r="352" ht="12.75" customHeight="1" x14ac:dyDescent="0.3"/>
    <row r="353" ht="12.75" customHeight="1" x14ac:dyDescent="0.3"/>
    <row r="354" ht="12.75" customHeight="1" x14ac:dyDescent="0.3"/>
    <row r="355" ht="12.75" customHeight="1" x14ac:dyDescent="0.3"/>
    <row r="356" ht="12.75" customHeight="1" x14ac:dyDescent="0.3"/>
    <row r="357" ht="12.75" customHeight="1" x14ac:dyDescent="0.3"/>
    <row r="358" ht="12.75" customHeight="1" x14ac:dyDescent="0.3"/>
    <row r="359" ht="12.75" customHeight="1" x14ac:dyDescent="0.3"/>
    <row r="360" ht="12.75" customHeight="1" x14ac:dyDescent="0.3"/>
    <row r="361" ht="12.75" customHeight="1" x14ac:dyDescent="0.3"/>
    <row r="362" ht="12.75" customHeight="1" x14ac:dyDescent="0.3"/>
    <row r="363" ht="12.75" customHeight="1" x14ac:dyDescent="0.3"/>
    <row r="364" ht="12.75" customHeight="1" x14ac:dyDescent="0.3"/>
    <row r="365" ht="12.75" customHeight="1" x14ac:dyDescent="0.3"/>
    <row r="366" ht="12.75" customHeight="1" x14ac:dyDescent="0.3"/>
    <row r="367" ht="12.75" customHeight="1" x14ac:dyDescent="0.3"/>
    <row r="368" ht="12.75" customHeight="1" x14ac:dyDescent="0.3"/>
    <row r="369" ht="12.75" customHeight="1" x14ac:dyDescent="0.3"/>
    <row r="370" ht="12.75" customHeight="1" x14ac:dyDescent="0.3"/>
    <row r="371" ht="12.75" customHeight="1" x14ac:dyDescent="0.3"/>
    <row r="372" ht="12.75" customHeight="1" x14ac:dyDescent="0.3"/>
    <row r="373" ht="12.75" customHeight="1" x14ac:dyDescent="0.3"/>
    <row r="374" ht="12.75" customHeight="1" x14ac:dyDescent="0.3"/>
    <row r="375" ht="12.75" customHeight="1" x14ac:dyDescent="0.3"/>
    <row r="376" ht="12.75" customHeight="1" x14ac:dyDescent="0.3"/>
    <row r="377" ht="12.75" customHeight="1" x14ac:dyDescent="0.3"/>
    <row r="378" ht="12.75" customHeight="1" x14ac:dyDescent="0.3"/>
    <row r="379" ht="12.75" customHeight="1" x14ac:dyDescent="0.3"/>
    <row r="380" ht="12.75" customHeight="1" x14ac:dyDescent="0.3"/>
    <row r="381" ht="12.75" customHeight="1" x14ac:dyDescent="0.3"/>
    <row r="382" ht="12.75" customHeight="1" x14ac:dyDescent="0.3"/>
    <row r="383" ht="12.75" customHeight="1" x14ac:dyDescent="0.3"/>
    <row r="384" ht="12.75" customHeight="1" x14ac:dyDescent="0.3"/>
    <row r="385" ht="12.75" customHeight="1" x14ac:dyDescent="0.3"/>
    <row r="386" ht="12.75" customHeight="1" x14ac:dyDescent="0.3"/>
    <row r="387" ht="12.75" customHeight="1" x14ac:dyDescent="0.3"/>
    <row r="388" ht="12.75" customHeight="1" x14ac:dyDescent="0.3"/>
    <row r="389" ht="12.75" customHeight="1" x14ac:dyDescent="0.3"/>
    <row r="390" ht="12.75" customHeight="1" x14ac:dyDescent="0.3"/>
    <row r="391" ht="12.75" customHeight="1" x14ac:dyDescent="0.3"/>
    <row r="392" ht="12.75" customHeight="1" x14ac:dyDescent="0.3"/>
    <row r="393" ht="12.75" customHeight="1" x14ac:dyDescent="0.3"/>
    <row r="394" ht="12.75" customHeight="1" x14ac:dyDescent="0.3"/>
    <row r="395" ht="12.75" customHeight="1" x14ac:dyDescent="0.3"/>
    <row r="396" ht="12.75" customHeight="1" x14ac:dyDescent="0.3"/>
    <row r="397" ht="12.75" customHeight="1" x14ac:dyDescent="0.3"/>
    <row r="398" ht="12.75" customHeight="1" x14ac:dyDescent="0.3"/>
    <row r="399" ht="12.75" customHeight="1" x14ac:dyDescent="0.3"/>
    <row r="400" ht="12.75" customHeight="1" x14ac:dyDescent="0.3"/>
    <row r="401" ht="12.75" customHeight="1" x14ac:dyDescent="0.3"/>
    <row r="402" ht="12.75" customHeight="1" x14ac:dyDescent="0.3"/>
    <row r="403" ht="12.75" customHeight="1" x14ac:dyDescent="0.3"/>
    <row r="404" ht="12.75" customHeight="1" x14ac:dyDescent="0.3"/>
    <row r="405" ht="12.75" customHeight="1" x14ac:dyDescent="0.3"/>
    <row r="406" ht="12.75" customHeight="1" x14ac:dyDescent="0.3"/>
    <row r="407" ht="12.75" customHeight="1" x14ac:dyDescent="0.3"/>
    <row r="408" ht="12.75" customHeight="1" x14ac:dyDescent="0.3"/>
    <row r="409" ht="12.75" customHeight="1" x14ac:dyDescent="0.3"/>
    <row r="410" ht="12.75" customHeight="1" x14ac:dyDescent="0.3"/>
    <row r="411" ht="12.75" customHeight="1" x14ac:dyDescent="0.3"/>
    <row r="412" ht="12.75" customHeight="1" x14ac:dyDescent="0.3"/>
    <row r="413" ht="12.75" customHeight="1" x14ac:dyDescent="0.3"/>
    <row r="414" ht="12.75" customHeight="1" x14ac:dyDescent="0.3"/>
    <row r="415" ht="12.75" customHeight="1" x14ac:dyDescent="0.3"/>
    <row r="416" ht="12.75" customHeight="1" x14ac:dyDescent="0.3"/>
    <row r="417" ht="12.75" customHeight="1" x14ac:dyDescent="0.3"/>
    <row r="418" ht="12.75" customHeight="1" x14ac:dyDescent="0.3"/>
    <row r="419" ht="12.75" customHeight="1" x14ac:dyDescent="0.3"/>
    <row r="420" ht="12.75" customHeight="1" x14ac:dyDescent="0.3"/>
    <row r="421" ht="12.75" customHeight="1" x14ac:dyDescent="0.3"/>
    <row r="422" ht="12.75" customHeight="1" x14ac:dyDescent="0.3"/>
    <row r="423" ht="12.75" customHeight="1" x14ac:dyDescent="0.3"/>
    <row r="424" ht="12.75" customHeight="1" x14ac:dyDescent="0.3"/>
    <row r="425" ht="12.75" customHeight="1" x14ac:dyDescent="0.3"/>
    <row r="426" ht="12.75" customHeight="1" x14ac:dyDescent="0.3"/>
    <row r="427" ht="12.75" customHeight="1" x14ac:dyDescent="0.3"/>
    <row r="428" ht="12.75" customHeight="1" x14ac:dyDescent="0.3"/>
    <row r="429" ht="12.75" customHeight="1" x14ac:dyDescent="0.3"/>
    <row r="430" ht="12.75" customHeight="1" x14ac:dyDescent="0.3"/>
    <row r="431" ht="12.75" customHeight="1" x14ac:dyDescent="0.3"/>
    <row r="432" ht="12.75" customHeight="1" x14ac:dyDescent="0.3"/>
    <row r="433" ht="12.75" customHeight="1" x14ac:dyDescent="0.3"/>
    <row r="434" ht="12.75" customHeight="1" x14ac:dyDescent="0.3"/>
    <row r="435" ht="12.75" customHeight="1" x14ac:dyDescent="0.3"/>
    <row r="436" ht="12.75" customHeight="1" x14ac:dyDescent="0.3"/>
    <row r="437" ht="12.75" customHeight="1" x14ac:dyDescent="0.3"/>
    <row r="438" ht="12.75" customHeight="1" x14ac:dyDescent="0.3"/>
    <row r="439" ht="12.75" customHeight="1" x14ac:dyDescent="0.3"/>
    <row r="440" ht="12.75" customHeight="1" x14ac:dyDescent="0.3"/>
    <row r="441" ht="12.75" customHeight="1" x14ac:dyDescent="0.3"/>
    <row r="442" ht="12.75" customHeight="1" x14ac:dyDescent="0.3"/>
    <row r="443" ht="12.75" customHeight="1" x14ac:dyDescent="0.3"/>
    <row r="444" ht="12.75" customHeight="1" x14ac:dyDescent="0.3"/>
    <row r="445" ht="12.75" customHeight="1" x14ac:dyDescent="0.3"/>
    <row r="446" ht="12.75" customHeight="1" x14ac:dyDescent="0.3"/>
    <row r="447" ht="12.75" customHeight="1" x14ac:dyDescent="0.3"/>
    <row r="448" ht="12.75" customHeight="1" x14ac:dyDescent="0.3"/>
    <row r="449" ht="12.75" customHeight="1" x14ac:dyDescent="0.3"/>
    <row r="450" ht="12.75" customHeight="1" x14ac:dyDescent="0.3"/>
    <row r="451" ht="12.75" customHeight="1" x14ac:dyDescent="0.3"/>
    <row r="452" ht="12.75" customHeight="1" x14ac:dyDescent="0.3"/>
    <row r="453" ht="12.75" customHeight="1" x14ac:dyDescent="0.3"/>
    <row r="454" ht="12.75" customHeight="1" x14ac:dyDescent="0.3"/>
    <row r="455" ht="12.75" customHeight="1" x14ac:dyDescent="0.3"/>
    <row r="456" ht="12.75" customHeight="1" x14ac:dyDescent="0.3"/>
    <row r="457" ht="12.75" customHeight="1" x14ac:dyDescent="0.3"/>
    <row r="458" ht="12.75" customHeight="1" x14ac:dyDescent="0.3"/>
    <row r="459" ht="12.75" customHeight="1" x14ac:dyDescent="0.3"/>
    <row r="460" ht="12.75" customHeight="1" x14ac:dyDescent="0.3"/>
    <row r="461" ht="12.75" customHeight="1" x14ac:dyDescent="0.3"/>
    <row r="462" ht="12.75" customHeight="1" x14ac:dyDescent="0.3"/>
    <row r="463" ht="12.75" customHeight="1" x14ac:dyDescent="0.3"/>
    <row r="464" ht="12.75" customHeight="1" x14ac:dyDescent="0.3"/>
    <row r="465" ht="12.75" customHeight="1" x14ac:dyDescent="0.3"/>
    <row r="466" ht="12.75" customHeight="1" x14ac:dyDescent="0.3"/>
    <row r="467" ht="12.75" customHeight="1" x14ac:dyDescent="0.3"/>
    <row r="468" ht="12.75" customHeight="1" x14ac:dyDescent="0.3"/>
    <row r="469" ht="12.75" customHeight="1" x14ac:dyDescent="0.3"/>
    <row r="470" ht="12.75" customHeight="1" x14ac:dyDescent="0.3"/>
    <row r="471" ht="12.75" customHeight="1" x14ac:dyDescent="0.3"/>
    <row r="472" ht="12.75" customHeight="1" x14ac:dyDescent="0.3"/>
    <row r="473" ht="12.75" customHeight="1" x14ac:dyDescent="0.3"/>
    <row r="474" ht="12.75" customHeight="1" x14ac:dyDescent="0.3"/>
    <row r="475" ht="12.75" customHeight="1" x14ac:dyDescent="0.3"/>
    <row r="476" ht="12.75" customHeight="1" x14ac:dyDescent="0.3"/>
    <row r="477" ht="12.75" customHeight="1" x14ac:dyDescent="0.3"/>
    <row r="478" ht="12.75" customHeight="1" x14ac:dyDescent="0.3"/>
    <row r="479" ht="12.75" customHeight="1" x14ac:dyDescent="0.3"/>
    <row r="480" ht="12.75" customHeight="1" x14ac:dyDescent="0.3"/>
    <row r="481" ht="12.75" customHeight="1" x14ac:dyDescent="0.3"/>
    <row r="482" ht="12.75" customHeight="1" x14ac:dyDescent="0.3"/>
    <row r="483" ht="12.75" customHeight="1" x14ac:dyDescent="0.3"/>
    <row r="484" ht="12.75" customHeight="1" x14ac:dyDescent="0.3"/>
    <row r="485" ht="12.75" customHeight="1" x14ac:dyDescent="0.3"/>
    <row r="486" ht="12.75" customHeight="1" x14ac:dyDescent="0.3"/>
    <row r="487" ht="12.75" customHeight="1" x14ac:dyDescent="0.3"/>
    <row r="488" ht="12.75" customHeight="1" x14ac:dyDescent="0.3"/>
    <row r="489" ht="12.75" customHeight="1" x14ac:dyDescent="0.3"/>
    <row r="490" ht="12.75" customHeight="1" x14ac:dyDescent="0.3"/>
    <row r="491" ht="12.75" customHeight="1" x14ac:dyDescent="0.3"/>
    <row r="492" ht="12.75" customHeight="1" x14ac:dyDescent="0.3"/>
    <row r="493" ht="12.75" customHeight="1" x14ac:dyDescent="0.3"/>
    <row r="494" ht="12.75" customHeight="1" x14ac:dyDescent="0.3"/>
    <row r="495" ht="12.75" customHeight="1" x14ac:dyDescent="0.3"/>
    <row r="496" ht="12.75" customHeight="1" x14ac:dyDescent="0.3"/>
    <row r="497" ht="12.75" customHeight="1" x14ac:dyDescent="0.3"/>
    <row r="498" ht="12.75" customHeight="1" x14ac:dyDescent="0.3"/>
    <row r="499" ht="12.75" customHeight="1" x14ac:dyDescent="0.3"/>
    <row r="500" ht="12.75" customHeight="1" x14ac:dyDescent="0.3"/>
    <row r="501" ht="12.75" customHeight="1" x14ac:dyDescent="0.3"/>
    <row r="502" ht="12.75" customHeight="1" x14ac:dyDescent="0.3"/>
    <row r="503" ht="12.75" customHeight="1" x14ac:dyDescent="0.3"/>
    <row r="504" ht="12.75" customHeight="1" x14ac:dyDescent="0.3"/>
    <row r="505" ht="12.75" customHeight="1" x14ac:dyDescent="0.3"/>
    <row r="506" ht="12.75" customHeight="1" x14ac:dyDescent="0.3"/>
    <row r="507" ht="12.75" customHeight="1" x14ac:dyDescent="0.3"/>
    <row r="508" ht="12.75" customHeight="1" x14ac:dyDescent="0.3"/>
    <row r="509" ht="12.75" customHeight="1" x14ac:dyDescent="0.3"/>
    <row r="510" ht="12.75" customHeight="1" x14ac:dyDescent="0.3"/>
    <row r="511" ht="12.75" customHeight="1" x14ac:dyDescent="0.3"/>
    <row r="512" ht="12.75" customHeight="1" x14ac:dyDescent="0.3"/>
    <row r="513" ht="12.75" customHeight="1" x14ac:dyDescent="0.3"/>
    <row r="514" ht="12.75" customHeight="1" x14ac:dyDescent="0.3"/>
    <row r="515" ht="12.75" customHeight="1" x14ac:dyDescent="0.3"/>
    <row r="516" ht="12.75" customHeight="1" x14ac:dyDescent="0.3"/>
    <row r="517" ht="12.75" customHeight="1" x14ac:dyDescent="0.3"/>
    <row r="518" ht="12.75" customHeight="1" x14ac:dyDescent="0.3"/>
    <row r="519" ht="12.75" customHeight="1" x14ac:dyDescent="0.3"/>
    <row r="520" ht="12.75" customHeight="1" x14ac:dyDescent="0.3"/>
    <row r="521" ht="12.75" customHeight="1" x14ac:dyDescent="0.3"/>
    <row r="522" ht="12.75" customHeight="1" x14ac:dyDescent="0.3"/>
    <row r="523" ht="12.75" customHeight="1" x14ac:dyDescent="0.3"/>
    <row r="524" ht="12.75" customHeight="1" x14ac:dyDescent="0.3"/>
    <row r="525" ht="12.75" customHeight="1" x14ac:dyDescent="0.3"/>
    <row r="526" ht="12.75" customHeight="1" x14ac:dyDescent="0.3"/>
    <row r="527" ht="12.75" customHeight="1" x14ac:dyDescent="0.3"/>
    <row r="528" ht="12.75" customHeight="1" x14ac:dyDescent="0.3"/>
    <row r="529" ht="12.75" customHeight="1" x14ac:dyDescent="0.3"/>
    <row r="530" ht="12.75" customHeight="1" x14ac:dyDescent="0.3"/>
    <row r="531" ht="12.75" customHeight="1" x14ac:dyDescent="0.3"/>
    <row r="532" ht="12.75" customHeight="1" x14ac:dyDescent="0.3"/>
    <row r="533" ht="12.75" customHeight="1" x14ac:dyDescent="0.3"/>
    <row r="534" ht="12.75" customHeight="1" x14ac:dyDescent="0.3"/>
    <row r="535" ht="12.75" customHeight="1" x14ac:dyDescent="0.3"/>
    <row r="536" ht="12.75" customHeight="1" x14ac:dyDescent="0.3"/>
    <row r="537" ht="12.75" customHeight="1" x14ac:dyDescent="0.3"/>
    <row r="538" ht="12.75" customHeight="1" x14ac:dyDescent="0.3"/>
    <row r="539" ht="12.75" customHeight="1" x14ac:dyDescent="0.3"/>
    <row r="540" ht="12.75" customHeight="1" x14ac:dyDescent="0.3"/>
    <row r="541" ht="12.75" customHeight="1" x14ac:dyDescent="0.3"/>
    <row r="542" ht="12.75" customHeight="1" x14ac:dyDescent="0.3"/>
    <row r="543" ht="12.75" customHeight="1" x14ac:dyDescent="0.3"/>
    <row r="544" ht="12.75" customHeight="1" x14ac:dyDescent="0.3"/>
    <row r="545" ht="12.75" customHeight="1" x14ac:dyDescent="0.3"/>
    <row r="546" ht="12.75" customHeight="1" x14ac:dyDescent="0.3"/>
    <row r="547" ht="12.75" customHeight="1" x14ac:dyDescent="0.3"/>
    <row r="548" ht="12.75" customHeight="1" x14ac:dyDescent="0.3"/>
    <row r="549" ht="12.75" customHeight="1" x14ac:dyDescent="0.3"/>
    <row r="550" ht="12.75" customHeight="1" x14ac:dyDescent="0.3"/>
    <row r="551" ht="12.75" customHeight="1" x14ac:dyDescent="0.3"/>
    <row r="552" ht="12.75" customHeight="1" x14ac:dyDescent="0.3"/>
    <row r="553" ht="12.75" customHeight="1" x14ac:dyDescent="0.3"/>
    <row r="554" ht="12.75" customHeight="1" x14ac:dyDescent="0.3"/>
    <row r="555" ht="12.75" customHeight="1" x14ac:dyDescent="0.3"/>
    <row r="556" ht="12.75" customHeight="1" x14ac:dyDescent="0.3"/>
    <row r="557" ht="12.75" customHeight="1" x14ac:dyDescent="0.3"/>
    <row r="558" ht="12.75" customHeight="1" x14ac:dyDescent="0.3"/>
    <row r="559" ht="12.75" customHeight="1" x14ac:dyDescent="0.3"/>
    <row r="560" ht="12.75" customHeight="1" x14ac:dyDescent="0.3"/>
    <row r="561" ht="12.75" customHeight="1" x14ac:dyDescent="0.3"/>
    <row r="562" ht="12.75" customHeight="1" x14ac:dyDescent="0.3"/>
    <row r="563" ht="12.75" customHeight="1" x14ac:dyDescent="0.3"/>
    <row r="564" ht="12.75" customHeight="1" x14ac:dyDescent="0.3"/>
    <row r="565" ht="12.75" customHeight="1" x14ac:dyDescent="0.3"/>
    <row r="566" ht="12.75" customHeight="1" x14ac:dyDescent="0.3"/>
    <row r="567" ht="12.75" customHeight="1" x14ac:dyDescent="0.3"/>
    <row r="568" ht="12.75" customHeight="1" x14ac:dyDescent="0.3"/>
    <row r="569" ht="12.75" customHeight="1" x14ac:dyDescent="0.3"/>
    <row r="570" ht="12.75" customHeight="1" x14ac:dyDescent="0.3"/>
    <row r="571" ht="12.75" customHeight="1" x14ac:dyDescent="0.3"/>
    <row r="572" ht="12.75" customHeight="1" x14ac:dyDescent="0.3"/>
    <row r="573" ht="12.75" customHeight="1" x14ac:dyDescent="0.3"/>
    <row r="574" ht="12.75" customHeight="1" x14ac:dyDescent="0.3"/>
    <row r="575" ht="12.75" customHeight="1" x14ac:dyDescent="0.3"/>
    <row r="576" ht="12.75" customHeight="1" x14ac:dyDescent="0.3"/>
    <row r="577" ht="12.75" customHeight="1" x14ac:dyDescent="0.3"/>
    <row r="578" ht="12.75" customHeight="1" x14ac:dyDescent="0.3"/>
    <row r="579" ht="12.75" customHeight="1" x14ac:dyDescent="0.3"/>
    <row r="580" ht="12.75" customHeight="1" x14ac:dyDescent="0.3"/>
    <row r="581" ht="12.75" customHeight="1" x14ac:dyDescent="0.3"/>
    <row r="582" ht="12.75" customHeight="1" x14ac:dyDescent="0.3"/>
    <row r="583" ht="12.75" customHeight="1" x14ac:dyDescent="0.3"/>
    <row r="584" ht="12.75" customHeight="1" x14ac:dyDescent="0.3"/>
    <row r="585" ht="12.75" customHeight="1" x14ac:dyDescent="0.3"/>
    <row r="586" ht="12.75" customHeight="1" x14ac:dyDescent="0.3"/>
    <row r="587" ht="12.75" customHeight="1" x14ac:dyDescent="0.3"/>
    <row r="588" ht="12.75" customHeight="1" x14ac:dyDescent="0.3"/>
    <row r="589" ht="12.75" customHeight="1" x14ac:dyDescent="0.3"/>
    <row r="590" ht="12.75" customHeight="1" x14ac:dyDescent="0.3"/>
    <row r="591" ht="12.75" customHeight="1" x14ac:dyDescent="0.3"/>
    <row r="592" ht="12.75" customHeight="1" x14ac:dyDescent="0.3"/>
    <row r="593" ht="12.75" customHeight="1" x14ac:dyDescent="0.3"/>
    <row r="594" ht="12.75" customHeight="1" x14ac:dyDescent="0.3"/>
    <row r="595" ht="12.75" customHeight="1" x14ac:dyDescent="0.3"/>
    <row r="596" ht="12.75" customHeight="1" x14ac:dyDescent="0.3"/>
    <row r="597" ht="12.75" customHeight="1" x14ac:dyDescent="0.3"/>
    <row r="598" ht="12.75" customHeight="1" x14ac:dyDescent="0.3"/>
    <row r="599" ht="12.75" customHeight="1" x14ac:dyDescent="0.3"/>
    <row r="600" ht="12.75" customHeight="1" x14ac:dyDescent="0.3"/>
    <row r="601" ht="12.75" customHeight="1" x14ac:dyDescent="0.3"/>
    <row r="602" ht="12.75" customHeight="1" x14ac:dyDescent="0.3"/>
    <row r="603" ht="12.75" customHeight="1" x14ac:dyDescent="0.3"/>
    <row r="604" ht="12.75" customHeight="1" x14ac:dyDescent="0.3"/>
    <row r="605" ht="12.75" customHeight="1" x14ac:dyDescent="0.3"/>
    <row r="606" ht="12.75" customHeight="1" x14ac:dyDescent="0.3"/>
    <row r="607" ht="12.75" customHeight="1" x14ac:dyDescent="0.3"/>
    <row r="608" ht="12.75" customHeight="1" x14ac:dyDescent="0.3"/>
    <row r="609" ht="12.75" customHeight="1" x14ac:dyDescent="0.3"/>
    <row r="610" ht="12.75" customHeight="1" x14ac:dyDescent="0.3"/>
    <row r="611" ht="12.75" customHeight="1" x14ac:dyDescent="0.3"/>
    <row r="612" ht="12.75" customHeight="1" x14ac:dyDescent="0.3"/>
    <row r="613" ht="12.75" customHeight="1" x14ac:dyDescent="0.3"/>
    <row r="614" ht="12.75" customHeight="1" x14ac:dyDescent="0.3"/>
    <row r="615" ht="12.75" customHeight="1" x14ac:dyDescent="0.3"/>
    <row r="616" ht="12.75" customHeight="1" x14ac:dyDescent="0.3"/>
    <row r="617" ht="12.75" customHeight="1" x14ac:dyDescent="0.3"/>
    <row r="618" ht="12.75" customHeight="1" x14ac:dyDescent="0.3"/>
    <row r="619" ht="12.75" customHeight="1" x14ac:dyDescent="0.3"/>
    <row r="620" ht="12.75" customHeight="1" x14ac:dyDescent="0.3"/>
    <row r="621" ht="12.75" customHeight="1" x14ac:dyDescent="0.3"/>
    <row r="622" ht="12.75" customHeight="1" x14ac:dyDescent="0.3"/>
    <row r="623" ht="12.75" customHeight="1" x14ac:dyDescent="0.3"/>
    <row r="624" ht="12.75" customHeight="1" x14ac:dyDescent="0.3"/>
    <row r="625" ht="12.75" customHeight="1" x14ac:dyDescent="0.3"/>
    <row r="626" ht="12.75" customHeight="1" x14ac:dyDescent="0.3"/>
    <row r="627" ht="12.75" customHeight="1" x14ac:dyDescent="0.3"/>
    <row r="628" ht="12.75" customHeight="1" x14ac:dyDescent="0.3"/>
    <row r="629" ht="12.75" customHeight="1" x14ac:dyDescent="0.3"/>
    <row r="630" ht="12.75" customHeight="1" x14ac:dyDescent="0.3"/>
    <row r="631" ht="12.75" customHeight="1" x14ac:dyDescent="0.3"/>
    <row r="632" ht="12.75" customHeight="1" x14ac:dyDescent="0.3"/>
    <row r="633" ht="12.75" customHeight="1" x14ac:dyDescent="0.3"/>
    <row r="634" ht="12.75" customHeight="1" x14ac:dyDescent="0.3"/>
    <row r="635" ht="12.75" customHeight="1" x14ac:dyDescent="0.3"/>
    <row r="636" ht="12.75" customHeight="1" x14ac:dyDescent="0.3"/>
    <row r="637" ht="12.75" customHeight="1" x14ac:dyDescent="0.3"/>
    <row r="638" ht="12.75" customHeight="1" x14ac:dyDescent="0.3"/>
    <row r="639" ht="12.75" customHeight="1" x14ac:dyDescent="0.3"/>
    <row r="640" ht="12.75" customHeight="1" x14ac:dyDescent="0.3"/>
    <row r="641" ht="12.75" customHeight="1" x14ac:dyDescent="0.3"/>
    <row r="642" ht="12.75" customHeight="1" x14ac:dyDescent="0.3"/>
    <row r="643" ht="12.75" customHeight="1" x14ac:dyDescent="0.3"/>
    <row r="644" ht="12.75" customHeight="1" x14ac:dyDescent="0.3"/>
    <row r="645" ht="12.75" customHeight="1" x14ac:dyDescent="0.3"/>
    <row r="646" ht="12.75" customHeight="1" x14ac:dyDescent="0.3"/>
    <row r="647" ht="12.75" customHeight="1" x14ac:dyDescent="0.3"/>
    <row r="648" ht="12.75" customHeight="1" x14ac:dyDescent="0.3"/>
    <row r="649" ht="12.75" customHeight="1" x14ac:dyDescent="0.3"/>
    <row r="650" ht="12.75" customHeight="1" x14ac:dyDescent="0.3"/>
    <row r="651" ht="12.75" customHeight="1" x14ac:dyDescent="0.3"/>
    <row r="652" ht="12.75" customHeight="1" x14ac:dyDescent="0.3"/>
    <row r="653" ht="12.75" customHeight="1" x14ac:dyDescent="0.3"/>
    <row r="654" ht="12.75" customHeight="1" x14ac:dyDescent="0.3"/>
    <row r="655" ht="12.75" customHeight="1" x14ac:dyDescent="0.3"/>
    <row r="656" ht="12.75" customHeight="1" x14ac:dyDescent="0.3"/>
    <row r="657" ht="12.75" customHeight="1" x14ac:dyDescent="0.3"/>
    <row r="658" ht="12.75" customHeight="1" x14ac:dyDescent="0.3"/>
    <row r="659" ht="12.75" customHeight="1" x14ac:dyDescent="0.3"/>
    <row r="660" ht="12.75" customHeight="1" x14ac:dyDescent="0.3"/>
    <row r="661" ht="12.75" customHeight="1" x14ac:dyDescent="0.3"/>
    <row r="662" ht="12.75" customHeight="1" x14ac:dyDescent="0.3"/>
    <row r="663" ht="12.75" customHeight="1" x14ac:dyDescent="0.3"/>
    <row r="664" ht="12.75" customHeight="1" x14ac:dyDescent="0.3"/>
    <row r="665" ht="12.75" customHeight="1" x14ac:dyDescent="0.3"/>
    <row r="666" ht="12.75" customHeight="1" x14ac:dyDescent="0.3"/>
    <row r="667" ht="12.75" customHeight="1" x14ac:dyDescent="0.3"/>
    <row r="668" ht="12.75" customHeight="1" x14ac:dyDescent="0.3"/>
    <row r="669" ht="12.75" customHeight="1" x14ac:dyDescent="0.3"/>
    <row r="670" ht="12.75" customHeight="1" x14ac:dyDescent="0.3"/>
    <row r="671" ht="12.75" customHeight="1" x14ac:dyDescent="0.3"/>
    <row r="672" ht="12.75" customHeight="1" x14ac:dyDescent="0.3"/>
    <row r="673" ht="12.75" customHeight="1" x14ac:dyDescent="0.3"/>
    <row r="674" ht="12.75" customHeight="1" x14ac:dyDescent="0.3"/>
    <row r="675" ht="12.75" customHeight="1" x14ac:dyDescent="0.3"/>
    <row r="676" ht="12.75" customHeight="1" x14ac:dyDescent="0.3"/>
    <row r="677" ht="12.75" customHeight="1" x14ac:dyDescent="0.3"/>
    <row r="678" ht="12.75" customHeight="1" x14ac:dyDescent="0.3"/>
    <row r="679" ht="12.75" customHeight="1" x14ac:dyDescent="0.3"/>
    <row r="680" ht="12.75" customHeight="1" x14ac:dyDescent="0.3"/>
    <row r="681" ht="12.75" customHeight="1" x14ac:dyDescent="0.3"/>
    <row r="682" ht="12.75" customHeight="1" x14ac:dyDescent="0.3"/>
    <row r="683" ht="12.75" customHeight="1" x14ac:dyDescent="0.3"/>
    <row r="684" ht="12.75" customHeight="1" x14ac:dyDescent="0.3"/>
    <row r="685" ht="12.75" customHeight="1" x14ac:dyDescent="0.3"/>
    <row r="686" ht="12.75" customHeight="1" x14ac:dyDescent="0.3"/>
    <row r="687" ht="12.75" customHeight="1" x14ac:dyDescent="0.3"/>
    <row r="688" ht="12.75" customHeight="1" x14ac:dyDescent="0.3"/>
    <row r="689" ht="12.75" customHeight="1" x14ac:dyDescent="0.3"/>
    <row r="690" ht="12.75" customHeight="1" x14ac:dyDescent="0.3"/>
    <row r="691" ht="12.75" customHeight="1" x14ac:dyDescent="0.3"/>
    <row r="692" ht="12.75" customHeight="1" x14ac:dyDescent="0.3"/>
    <row r="693" ht="12.75" customHeight="1" x14ac:dyDescent="0.3"/>
    <row r="694" ht="12.75" customHeight="1" x14ac:dyDescent="0.3"/>
    <row r="695" ht="12.75" customHeight="1" x14ac:dyDescent="0.3"/>
    <row r="696" ht="12.75" customHeight="1" x14ac:dyDescent="0.3"/>
    <row r="697" ht="12.75" customHeight="1" x14ac:dyDescent="0.3"/>
    <row r="698" ht="12.75" customHeight="1" x14ac:dyDescent="0.3"/>
    <row r="699" ht="12.75" customHeight="1" x14ac:dyDescent="0.3"/>
    <row r="700" ht="12.75" customHeight="1" x14ac:dyDescent="0.3"/>
    <row r="701" ht="12.75" customHeight="1" x14ac:dyDescent="0.3"/>
    <row r="702" ht="12.75" customHeight="1" x14ac:dyDescent="0.3"/>
    <row r="703" ht="12.75" customHeight="1" x14ac:dyDescent="0.3"/>
    <row r="704" ht="12.75" customHeight="1" x14ac:dyDescent="0.3"/>
    <row r="705" ht="12.75" customHeight="1" x14ac:dyDescent="0.3"/>
    <row r="706" ht="12.75" customHeight="1" x14ac:dyDescent="0.3"/>
    <row r="707" ht="12.75" customHeight="1" x14ac:dyDescent="0.3"/>
    <row r="708" ht="12.75" customHeight="1" x14ac:dyDescent="0.3"/>
    <row r="709" ht="12.75" customHeight="1" x14ac:dyDescent="0.3"/>
    <row r="710" ht="12.75" customHeight="1" x14ac:dyDescent="0.3"/>
    <row r="711" ht="12.75" customHeight="1" x14ac:dyDescent="0.3"/>
    <row r="712" ht="12.75" customHeight="1" x14ac:dyDescent="0.3"/>
    <row r="713" ht="12.75" customHeight="1" x14ac:dyDescent="0.3"/>
    <row r="714" ht="12.75" customHeight="1" x14ac:dyDescent="0.3"/>
    <row r="715" ht="12.75" customHeight="1" x14ac:dyDescent="0.3"/>
    <row r="716" ht="12.75" customHeight="1" x14ac:dyDescent="0.3"/>
    <row r="717" ht="12.75" customHeight="1" x14ac:dyDescent="0.3"/>
    <row r="718" ht="12.75" customHeight="1" x14ac:dyDescent="0.3"/>
    <row r="719" ht="12.75" customHeight="1" x14ac:dyDescent="0.3"/>
    <row r="720" ht="12.75" customHeight="1" x14ac:dyDescent="0.3"/>
    <row r="721" ht="12.75" customHeight="1" x14ac:dyDescent="0.3"/>
    <row r="722" ht="12.75" customHeight="1" x14ac:dyDescent="0.3"/>
    <row r="723" ht="12.75" customHeight="1" x14ac:dyDescent="0.3"/>
    <row r="724" ht="12.75" customHeight="1" x14ac:dyDescent="0.3"/>
    <row r="725" ht="12.75" customHeight="1" x14ac:dyDescent="0.3"/>
    <row r="726" ht="12.75" customHeight="1" x14ac:dyDescent="0.3"/>
    <row r="727" ht="12.75" customHeight="1" x14ac:dyDescent="0.3"/>
    <row r="728" ht="12.75" customHeight="1" x14ac:dyDescent="0.3"/>
    <row r="729" ht="12.75" customHeight="1" x14ac:dyDescent="0.3"/>
    <row r="730" ht="12.75" customHeight="1" x14ac:dyDescent="0.3"/>
    <row r="731" ht="12.75" customHeight="1" x14ac:dyDescent="0.3"/>
    <row r="732" ht="12.75" customHeight="1" x14ac:dyDescent="0.3"/>
    <row r="733" ht="12.75" customHeight="1" x14ac:dyDescent="0.3"/>
    <row r="734" ht="12.75" customHeight="1" x14ac:dyDescent="0.3"/>
    <row r="735" ht="12.75" customHeight="1" x14ac:dyDescent="0.3"/>
    <row r="736" ht="12.75" customHeight="1" x14ac:dyDescent="0.3"/>
    <row r="737" ht="12.75" customHeight="1" x14ac:dyDescent="0.3"/>
    <row r="738" ht="12.75" customHeight="1" x14ac:dyDescent="0.3"/>
    <row r="739" ht="12.75" customHeight="1" x14ac:dyDescent="0.3"/>
    <row r="740" ht="12.75" customHeight="1" x14ac:dyDescent="0.3"/>
    <row r="741" ht="12.75" customHeight="1" x14ac:dyDescent="0.3"/>
    <row r="742" ht="12.75" customHeight="1" x14ac:dyDescent="0.3"/>
    <row r="743" ht="12.75" customHeight="1" x14ac:dyDescent="0.3"/>
    <row r="744" ht="12.75" customHeight="1" x14ac:dyDescent="0.3"/>
    <row r="745" ht="12.75" customHeight="1" x14ac:dyDescent="0.3"/>
    <row r="746" ht="12.75" customHeight="1" x14ac:dyDescent="0.3"/>
    <row r="747" ht="12.75" customHeight="1" x14ac:dyDescent="0.3"/>
    <row r="748" ht="12.75" customHeight="1" x14ac:dyDescent="0.3"/>
    <row r="749" ht="12.75" customHeight="1" x14ac:dyDescent="0.3"/>
    <row r="750" ht="12.75" customHeight="1" x14ac:dyDescent="0.3"/>
    <row r="751" ht="12.75" customHeight="1" x14ac:dyDescent="0.3"/>
    <row r="752" ht="12.75" customHeight="1" x14ac:dyDescent="0.3"/>
    <row r="753" ht="12.75" customHeight="1" x14ac:dyDescent="0.3"/>
    <row r="754" ht="12.75" customHeight="1" x14ac:dyDescent="0.3"/>
    <row r="755" ht="12.75" customHeight="1" x14ac:dyDescent="0.3"/>
    <row r="756" ht="12.75" customHeight="1" x14ac:dyDescent="0.3"/>
    <row r="757" ht="12.75" customHeight="1" x14ac:dyDescent="0.3"/>
    <row r="758" ht="12.75" customHeight="1" x14ac:dyDescent="0.3"/>
    <row r="759" ht="12.75" customHeight="1" x14ac:dyDescent="0.3"/>
    <row r="760" ht="12.75" customHeight="1" x14ac:dyDescent="0.3"/>
    <row r="761" ht="12.75" customHeight="1" x14ac:dyDescent="0.3"/>
    <row r="762" ht="12.75" customHeight="1" x14ac:dyDescent="0.3"/>
    <row r="763" ht="12.75" customHeight="1" x14ac:dyDescent="0.3"/>
    <row r="764" ht="12.75" customHeight="1" x14ac:dyDescent="0.3"/>
    <row r="765" ht="12.75" customHeight="1" x14ac:dyDescent="0.3"/>
    <row r="766" ht="12.75" customHeight="1" x14ac:dyDescent="0.3"/>
    <row r="767" ht="12.75" customHeight="1" x14ac:dyDescent="0.3"/>
    <row r="768" ht="12.75" customHeight="1" x14ac:dyDescent="0.3"/>
    <row r="769" ht="12.75" customHeight="1" x14ac:dyDescent="0.3"/>
    <row r="770" ht="12.75" customHeight="1" x14ac:dyDescent="0.3"/>
    <row r="771" ht="12.75" customHeight="1" x14ac:dyDescent="0.3"/>
    <row r="772" ht="12.75" customHeight="1" x14ac:dyDescent="0.3"/>
    <row r="773" ht="12.75" customHeight="1" x14ac:dyDescent="0.3"/>
    <row r="774" ht="12.75" customHeight="1" x14ac:dyDescent="0.3"/>
    <row r="775" ht="12.75" customHeight="1" x14ac:dyDescent="0.3"/>
    <row r="776" ht="12.75" customHeight="1" x14ac:dyDescent="0.3"/>
    <row r="777" ht="12.75" customHeight="1" x14ac:dyDescent="0.3"/>
    <row r="778" ht="12.75" customHeight="1" x14ac:dyDescent="0.3"/>
    <row r="779" ht="12.75" customHeight="1" x14ac:dyDescent="0.3"/>
    <row r="780" ht="12.75" customHeight="1" x14ac:dyDescent="0.3"/>
    <row r="781" ht="12.75" customHeight="1" x14ac:dyDescent="0.3"/>
    <row r="782" ht="12.75" customHeight="1" x14ac:dyDescent="0.3"/>
    <row r="783" ht="12.75" customHeight="1" x14ac:dyDescent="0.3"/>
    <row r="784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.75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2.75" customHeight="1" x14ac:dyDescent="0.3"/>
    <row r="828" ht="12.75" customHeight="1" x14ac:dyDescent="0.3"/>
    <row r="829" ht="12.75" customHeight="1" x14ac:dyDescent="0.3"/>
    <row r="830" ht="12.75" customHeight="1" x14ac:dyDescent="0.3"/>
    <row r="831" ht="12.75" customHeight="1" x14ac:dyDescent="0.3"/>
    <row r="832" ht="12.75" customHeight="1" x14ac:dyDescent="0.3"/>
    <row r="833" ht="12.75" customHeight="1" x14ac:dyDescent="0.3"/>
    <row r="834" ht="12.75" customHeight="1" x14ac:dyDescent="0.3"/>
    <row r="835" ht="12.75" customHeight="1" x14ac:dyDescent="0.3"/>
    <row r="836" ht="12.75" customHeight="1" x14ac:dyDescent="0.3"/>
    <row r="837" ht="12.75" customHeight="1" x14ac:dyDescent="0.3"/>
    <row r="838" ht="12.75" customHeight="1" x14ac:dyDescent="0.3"/>
    <row r="839" ht="12.75" customHeight="1" x14ac:dyDescent="0.3"/>
    <row r="840" ht="12.75" customHeight="1" x14ac:dyDescent="0.3"/>
    <row r="841" ht="12.75" customHeight="1" x14ac:dyDescent="0.3"/>
    <row r="842" ht="12.75" customHeight="1" x14ac:dyDescent="0.3"/>
    <row r="843" ht="12.75" customHeight="1" x14ac:dyDescent="0.3"/>
    <row r="844" ht="12.75" customHeight="1" x14ac:dyDescent="0.3"/>
    <row r="845" ht="12.75" customHeight="1" x14ac:dyDescent="0.3"/>
    <row r="846" ht="12.75" customHeight="1" x14ac:dyDescent="0.3"/>
    <row r="847" ht="12.75" customHeight="1" x14ac:dyDescent="0.3"/>
    <row r="848" ht="12.75" customHeight="1" x14ac:dyDescent="0.3"/>
    <row r="849" ht="12.75" customHeight="1" x14ac:dyDescent="0.3"/>
    <row r="850" ht="12.75" customHeight="1" x14ac:dyDescent="0.3"/>
    <row r="851" ht="12.75" customHeight="1" x14ac:dyDescent="0.3"/>
    <row r="852" ht="12.75" customHeight="1" x14ac:dyDescent="0.3"/>
    <row r="853" ht="12.75" customHeight="1" x14ac:dyDescent="0.3"/>
    <row r="854" ht="12.75" customHeight="1" x14ac:dyDescent="0.3"/>
    <row r="855" ht="12.75" customHeight="1" x14ac:dyDescent="0.3"/>
    <row r="856" ht="12.75" customHeight="1" x14ac:dyDescent="0.3"/>
    <row r="857" ht="12.75" customHeight="1" x14ac:dyDescent="0.3"/>
    <row r="858" ht="12.75" customHeight="1" x14ac:dyDescent="0.3"/>
    <row r="859" ht="12.75" customHeight="1" x14ac:dyDescent="0.3"/>
    <row r="860" ht="12.75" customHeight="1" x14ac:dyDescent="0.3"/>
    <row r="861" ht="12.75" customHeight="1" x14ac:dyDescent="0.3"/>
    <row r="862" ht="12.75" customHeight="1" x14ac:dyDescent="0.3"/>
    <row r="863" ht="12.75" customHeight="1" x14ac:dyDescent="0.3"/>
    <row r="864" ht="12.75" customHeight="1" x14ac:dyDescent="0.3"/>
    <row r="865" ht="12.75" customHeight="1" x14ac:dyDescent="0.3"/>
    <row r="866" ht="12.75" customHeight="1" x14ac:dyDescent="0.3"/>
    <row r="867" ht="12.75" customHeight="1" x14ac:dyDescent="0.3"/>
    <row r="868" ht="12.75" customHeight="1" x14ac:dyDescent="0.3"/>
    <row r="869" ht="12.75" customHeight="1" x14ac:dyDescent="0.3"/>
    <row r="870" ht="12.75" customHeight="1" x14ac:dyDescent="0.3"/>
    <row r="871" ht="12.75" customHeight="1" x14ac:dyDescent="0.3"/>
    <row r="872" ht="12.75" customHeight="1" x14ac:dyDescent="0.3"/>
    <row r="873" ht="12.75" customHeight="1" x14ac:dyDescent="0.3"/>
    <row r="874" ht="12.75" customHeight="1" x14ac:dyDescent="0.3"/>
    <row r="875" ht="12.75" customHeight="1" x14ac:dyDescent="0.3"/>
    <row r="876" ht="12.75" customHeight="1" x14ac:dyDescent="0.3"/>
    <row r="877" ht="12.75" customHeight="1" x14ac:dyDescent="0.3"/>
    <row r="878" ht="12.75" customHeight="1" x14ac:dyDescent="0.3"/>
    <row r="879" ht="12.75" customHeight="1" x14ac:dyDescent="0.3"/>
    <row r="880" ht="12.75" customHeight="1" x14ac:dyDescent="0.3"/>
    <row r="881" ht="12.75" customHeight="1" x14ac:dyDescent="0.3"/>
    <row r="882" ht="12.75" customHeight="1" x14ac:dyDescent="0.3"/>
    <row r="883" ht="12.75" customHeight="1" x14ac:dyDescent="0.3"/>
    <row r="884" ht="12.75" customHeight="1" x14ac:dyDescent="0.3"/>
    <row r="885" ht="12.75" customHeight="1" x14ac:dyDescent="0.3"/>
    <row r="886" ht="12.75" customHeight="1" x14ac:dyDescent="0.3"/>
    <row r="887" ht="12.75" customHeight="1" x14ac:dyDescent="0.3"/>
    <row r="888" ht="12.75" customHeight="1" x14ac:dyDescent="0.3"/>
    <row r="889" ht="12.75" customHeight="1" x14ac:dyDescent="0.3"/>
    <row r="890" ht="12.75" customHeight="1" x14ac:dyDescent="0.3"/>
    <row r="891" ht="12.75" customHeight="1" x14ac:dyDescent="0.3"/>
    <row r="892" ht="12.75" customHeight="1" x14ac:dyDescent="0.3"/>
    <row r="893" ht="12.75" customHeight="1" x14ac:dyDescent="0.3"/>
    <row r="894" ht="12.75" customHeight="1" x14ac:dyDescent="0.3"/>
    <row r="895" ht="12.75" customHeight="1" x14ac:dyDescent="0.3"/>
    <row r="896" ht="12.75" customHeight="1" x14ac:dyDescent="0.3"/>
    <row r="897" ht="12.75" customHeight="1" x14ac:dyDescent="0.3"/>
    <row r="898" ht="12.75" customHeight="1" x14ac:dyDescent="0.3"/>
    <row r="899" ht="12.75" customHeight="1" x14ac:dyDescent="0.3"/>
    <row r="900" ht="12.75" customHeight="1" x14ac:dyDescent="0.3"/>
    <row r="901" ht="12.75" customHeight="1" x14ac:dyDescent="0.3"/>
    <row r="902" ht="12.75" customHeight="1" x14ac:dyDescent="0.3"/>
    <row r="903" ht="12.75" customHeight="1" x14ac:dyDescent="0.3"/>
    <row r="904" ht="12.75" customHeight="1" x14ac:dyDescent="0.3"/>
    <row r="905" ht="12.75" customHeight="1" x14ac:dyDescent="0.3"/>
    <row r="906" ht="12.75" customHeight="1" x14ac:dyDescent="0.3"/>
    <row r="907" ht="12.75" customHeight="1" x14ac:dyDescent="0.3"/>
    <row r="908" ht="12.75" customHeight="1" x14ac:dyDescent="0.3"/>
    <row r="909" ht="12.75" customHeight="1" x14ac:dyDescent="0.3"/>
    <row r="910" ht="12.75" customHeight="1" x14ac:dyDescent="0.3"/>
    <row r="911" ht="12.75" customHeight="1" x14ac:dyDescent="0.3"/>
    <row r="912" ht="12.75" customHeight="1" x14ac:dyDescent="0.3"/>
    <row r="913" ht="12.75" customHeight="1" x14ac:dyDescent="0.3"/>
    <row r="914" ht="12.75" customHeight="1" x14ac:dyDescent="0.3"/>
    <row r="915" ht="12.75" customHeight="1" x14ac:dyDescent="0.3"/>
    <row r="916" ht="12.75" customHeight="1" x14ac:dyDescent="0.3"/>
    <row r="917" ht="12.75" customHeight="1" x14ac:dyDescent="0.3"/>
    <row r="918" ht="12.75" customHeight="1" x14ac:dyDescent="0.3"/>
    <row r="919" ht="12.75" customHeight="1" x14ac:dyDescent="0.3"/>
    <row r="920" ht="12.75" customHeight="1" x14ac:dyDescent="0.3"/>
    <row r="921" ht="12.75" customHeight="1" x14ac:dyDescent="0.3"/>
    <row r="922" ht="12.75" customHeight="1" x14ac:dyDescent="0.3"/>
    <row r="923" ht="12.75" customHeight="1" x14ac:dyDescent="0.3"/>
    <row r="924" ht="12.75" customHeight="1" x14ac:dyDescent="0.3"/>
    <row r="925" ht="12.75" customHeight="1" x14ac:dyDescent="0.3"/>
    <row r="926" ht="12.75" customHeight="1" x14ac:dyDescent="0.3"/>
    <row r="927" ht="12.75" customHeight="1" x14ac:dyDescent="0.3"/>
    <row r="928" ht="12.75" customHeight="1" x14ac:dyDescent="0.3"/>
    <row r="929" ht="12.75" customHeight="1" x14ac:dyDescent="0.3"/>
    <row r="930" ht="12.75" customHeight="1" x14ac:dyDescent="0.3"/>
    <row r="931" ht="12.75" customHeight="1" x14ac:dyDescent="0.3"/>
    <row r="932" ht="12.75" customHeight="1" x14ac:dyDescent="0.3"/>
    <row r="933" ht="12.75" customHeight="1" x14ac:dyDescent="0.3"/>
    <row r="934" ht="12.75" customHeight="1" x14ac:dyDescent="0.3"/>
    <row r="935" ht="12.75" customHeight="1" x14ac:dyDescent="0.3"/>
    <row r="936" ht="12.75" customHeight="1" x14ac:dyDescent="0.3"/>
    <row r="937" ht="12.75" customHeight="1" x14ac:dyDescent="0.3"/>
    <row r="938" ht="12.75" customHeight="1" x14ac:dyDescent="0.3"/>
    <row r="939" ht="12.75" customHeight="1" x14ac:dyDescent="0.3"/>
    <row r="940" ht="12.75" customHeight="1" x14ac:dyDescent="0.3"/>
    <row r="941" ht="12.75" customHeight="1" x14ac:dyDescent="0.3"/>
    <row r="942" ht="12.75" customHeight="1" x14ac:dyDescent="0.3"/>
    <row r="943" ht="12.75" customHeight="1" x14ac:dyDescent="0.3"/>
    <row r="944" ht="12.75" customHeight="1" x14ac:dyDescent="0.3"/>
    <row r="945" ht="12.75" customHeight="1" x14ac:dyDescent="0.3"/>
    <row r="946" ht="12.75" customHeight="1" x14ac:dyDescent="0.3"/>
    <row r="947" ht="12.75" customHeight="1" x14ac:dyDescent="0.3"/>
    <row r="948" ht="12.75" customHeight="1" x14ac:dyDescent="0.3"/>
    <row r="949" ht="12.75" customHeight="1" x14ac:dyDescent="0.3"/>
    <row r="950" ht="12.75" customHeight="1" x14ac:dyDescent="0.3"/>
    <row r="951" ht="12.75" customHeight="1" x14ac:dyDescent="0.3"/>
    <row r="952" ht="12.75" customHeight="1" x14ac:dyDescent="0.3"/>
    <row r="953" ht="12.75" customHeight="1" x14ac:dyDescent="0.3"/>
    <row r="954" ht="12.75" customHeight="1" x14ac:dyDescent="0.3"/>
    <row r="955" ht="12.75" customHeight="1" x14ac:dyDescent="0.3"/>
    <row r="956" ht="12.75" customHeight="1" x14ac:dyDescent="0.3"/>
    <row r="957" ht="12.75" customHeight="1" x14ac:dyDescent="0.3"/>
    <row r="958" ht="12.75" customHeight="1" x14ac:dyDescent="0.3"/>
    <row r="959" ht="12.75" customHeight="1" x14ac:dyDescent="0.3"/>
    <row r="960" ht="12.75" customHeight="1" x14ac:dyDescent="0.3"/>
    <row r="961" ht="12.75" customHeight="1" x14ac:dyDescent="0.3"/>
    <row r="962" ht="12.75" customHeight="1" x14ac:dyDescent="0.3"/>
    <row r="963" ht="12.75" customHeight="1" x14ac:dyDescent="0.3"/>
    <row r="964" ht="12.75" customHeight="1" x14ac:dyDescent="0.3"/>
    <row r="965" ht="12.75" customHeight="1" x14ac:dyDescent="0.3"/>
    <row r="966" ht="12.75" customHeight="1" x14ac:dyDescent="0.3"/>
    <row r="967" ht="12.75" customHeight="1" x14ac:dyDescent="0.3"/>
    <row r="968" ht="12.75" customHeight="1" x14ac:dyDescent="0.3"/>
    <row r="969" ht="12.75" customHeight="1" x14ac:dyDescent="0.3"/>
    <row r="970" ht="12.75" customHeight="1" x14ac:dyDescent="0.3"/>
    <row r="971" ht="12.75" customHeight="1" x14ac:dyDescent="0.3"/>
    <row r="972" ht="12.75" customHeight="1" x14ac:dyDescent="0.3"/>
    <row r="973" ht="12.75" customHeight="1" x14ac:dyDescent="0.3"/>
    <row r="974" ht="12.75" customHeight="1" x14ac:dyDescent="0.3"/>
    <row r="975" ht="12.75" customHeight="1" x14ac:dyDescent="0.3"/>
    <row r="976" ht="12.75" customHeight="1" x14ac:dyDescent="0.3"/>
    <row r="977" ht="12.75" customHeight="1" x14ac:dyDescent="0.3"/>
    <row r="978" ht="12.75" customHeight="1" x14ac:dyDescent="0.3"/>
    <row r="979" ht="12.75" customHeight="1" x14ac:dyDescent="0.3"/>
    <row r="980" ht="12.75" customHeight="1" x14ac:dyDescent="0.3"/>
    <row r="981" ht="12.75" customHeight="1" x14ac:dyDescent="0.3"/>
    <row r="982" ht="12.75" customHeight="1" x14ac:dyDescent="0.3"/>
  </sheetData>
  <autoFilter ref="A6:R202" xr:uid="{00000000-0001-0000-0200-000000000000}">
    <sortState xmlns:xlrd2="http://schemas.microsoft.com/office/spreadsheetml/2017/richdata2" ref="A7:R202">
      <sortCondition ref="B6:B202"/>
    </sortState>
  </autoFilter>
  <sortState xmlns:xlrd2="http://schemas.microsoft.com/office/spreadsheetml/2017/richdata2" ref="A7:R202">
    <sortCondition ref="F7:F202"/>
    <sortCondition ref="A7:A202"/>
    <sortCondition ref="B7:B202"/>
  </sortState>
  <phoneticPr fontId="7" type="noConversion"/>
  <conditionalFormatting sqref="I76:L76">
    <cfRule type="cellIs" dxfId="16" priority="4" operator="equal">
      <formula>"-"</formula>
    </cfRule>
  </conditionalFormatting>
  <conditionalFormatting sqref="I146:R146">
    <cfRule type="cellIs" dxfId="15" priority="1" operator="equal">
      <formula>"-"</formula>
    </cfRule>
  </conditionalFormatting>
  <conditionalFormatting sqref="I198:R206">
    <cfRule type="cellIs" dxfId="14" priority="8" operator="equal">
      <formula>"-"</formula>
    </cfRule>
  </conditionalFormatting>
  <conditionalFormatting sqref="I7:R41 I42:P42 R42 I43:R75 M76:R76 I77:R145 I147:R196 I197:O197 I198:R207">
    <cfRule type="cellIs" dxfId="13" priority="6" operator="equal">
      <formula>"Nenc"</formula>
    </cfRule>
    <cfRule type="cellIs" dxfId="12" priority="7" operator="equal">
      <formula>"-"</formula>
    </cfRule>
  </conditionalFormatting>
  <conditionalFormatting sqref="P197:R197">
    <cfRule type="cellIs" dxfId="11" priority="3" operator="equal">
      <formula>"-"</formula>
    </cfRule>
  </conditionalFormatting>
  <conditionalFormatting sqref="Q42">
    <cfRule type="cellIs" dxfId="10" priority="2" operator="equal">
      <formula>"-"</formula>
    </cfRule>
  </conditionalFormatting>
  <pageMargins left="0.511811024" right="0.511811024" top="0.78740157499999996" bottom="0.78740157499999996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66CC"/>
  </sheetPr>
  <dimension ref="A1:R983"/>
  <sheetViews>
    <sheetView zoomScaleNormal="100" workbookViewId="0">
      <pane xSplit="3" ySplit="6" topLeftCell="N7" activePane="bottomRight" state="frozen"/>
      <selection activeCell="A5" sqref="A5"/>
      <selection pane="topRight" activeCell="A5" sqref="A5"/>
      <selection pane="bottomLeft" activeCell="A5" sqref="A5"/>
      <selection pane="bottomRight" activeCell="S9" sqref="S9:T9"/>
    </sheetView>
  </sheetViews>
  <sheetFormatPr defaultColWidth="14.44140625" defaultRowHeight="15" customHeight="1" x14ac:dyDescent="0.3"/>
  <cols>
    <col min="1" max="1" width="12.6640625" style="2" customWidth="1"/>
    <col min="2" max="2" width="7.88671875" customWidth="1"/>
    <col min="3" max="3" width="30.5546875" customWidth="1"/>
    <col min="4" max="4" width="13.5546875" style="57" customWidth="1"/>
    <col min="5" max="8" width="8.5546875" style="2" customWidth="1"/>
    <col min="9" max="18" width="10.44140625" customWidth="1"/>
    <col min="19" max="28" width="8.6640625" customWidth="1"/>
  </cols>
  <sheetData>
    <row r="1" spans="1:18" ht="15" customHeight="1" x14ac:dyDescent="0.3">
      <c r="A1" s="178" t="s">
        <v>895</v>
      </c>
      <c r="H1" s="87" t="s">
        <v>897</v>
      </c>
      <c r="I1" s="191">
        <f t="shared" ref="I1:Q1" si="0">SUM(I7:I203)</f>
        <v>153111062.39899999</v>
      </c>
      <c r="J1" s="191">
        <f t="shared" si="0"/>
        <v>181618787.10500002</v>
      </c>
      <c r="K1" s="191">
        <f t="shared" si="0"/>
        <v>200233900.829</v>
      </c>
      <c r="L1" s="191">
        <f t="shared" si="0"/>
        <v>242947865.19</v>
      </c>
      <c r="M1" s="191">
        <f t="shared" si="0"/>
        <v>270174525.44800001</v>
      </c>
      <c r="N1" s="191">
        <f t="shared" si="0"/>
        <v>312684535</v>
      </c>
      <c r="O1" s="191">
        <f t="shared" si="0"/>
        <v>345249473.86800003</v>
      </c>
      <c r="P1" s="191">
        <f t="shared" si="0"/>
        <v>396917071</v>
      </c>
      <c r="Q1" s="191">
        <f t="shared" si="0"/>
        <v>410547959.43299997</v>
      </c>
      <c r="R1" s="191">
        <f>SUM(R7:R203)</f>
        <v>483228017.74799997</v>
      </c>
    </row>
    <row r="2" spans="1:18" ht="15" customHeight="1" x14ac:dyDescent="0.3">
      <c r="A2" s="178"/>
      <c r="G2" s="87"/>
      <c r="H2" s="87" t="s">
        <v>899</v>
      </c>
      <c r="I2" s="191">
        <f t="shared" ref="I2:Q2" si="1">COUNT(I7:I203)</f>
        <v>68</v>
      </c>
      <c r="J2" s="191">
        <f t="shared" si="1"/>
        <v>69</v>
      </c>
      <c r="K2" s="191">
        <f t="shared" si="1"/>
        <v>71</v>
      </c>
      <c r="L2" s="191">
        <f t="shared" si="1"/>
        <v>87</v>
      </c>
      <c r="M2" s="191">
        <f t="shared" si="1"/>
        <v>89</v>
      </c>
      <c r="N2" s="191">
        <f t="shared" si="1"/>
        <v>93</v>
      </c>
      <c r="O2" s="191">
        <f t="shared" si="1"/>
        <v>95</v>
      </c>
      <c r="P2" s="191">
        <f t="shared" si="1"/>
        <v>94</v>
      </c>
      <c r="Q2" s="191">
        <f t="shared" si="1"/>
        <v>91</v>
      </c>
      <c r="R2" s="191">
        <f>COUNT(R7:R203)</f>
        <v>88</v>
      </c>
    </row>
    <row r="3" spans="1:18" ht="15" customHeight="1" x14ac:dyDescent="0.3">
      <c r="A3" s="178" t="s">
        <v>900</v>
      </c>
      <c r="G3" s="87"/>
      <c r="H3" s="87" t="s">
        <v>898</v>
      </c>
      <c r="I3" s="192">
        <f>I1/I2</f>
        <v>2251633.2705735294</v>
      </c>
      <c r="J3" s="192">
        <f t="shared" ref="J3:R3" si="2">J1/J2</f>
        <v>2632156.3348550727</v>
      </c>
      <c r="K3" s="192">
        <f t="shared" si="2"/>
        <v>2820195.7863239436</v>
      </c>
      <c r="L3" s="192">
        <f t="shared" si="2"/>
        <v>2792504.1975862067</v>
      </c>
      <c r="M3" s="192">
        <f t="shared" si="2"/>
        <v>3035668.8252584273</v>
      </c>
      <c r="N3" s="192">
        <f t="shared" si="2"/>
        <v>3362199.301075269</v>
      </c>
      <c r="O3" s="192">
        <f t="shared" si="2"/>
        <v>3634204.988084211</v>
      </c>
      <c r="P3" s="192">
        <f t="shared" si="2"/>
        <v>4222522.0319148935</v>
      </c>
      <c r="Q3" s="192">
        <f t="shared" si="2"/>
        <v>4511516.0377252745</v>
      </c>
      <c r="R3" s="192">
        <f t="shared" si="2"/>
        <v>5491227.4744090904</v>
      </c>
    </row>
    <row r="4" spans="1:18" ht="15" customHeight="1" x14ac:dyDescent="0.3">
      <c r="A4" s="178" t="s">
        <v>904</v>
      </c>
      <c r="G4" s="87"/>
      <c r="H4" s="87" t="s">
        <v>924</v>
      </c>
      <c r="I4" s="87">
        <f>COUNTBLANK(I7:I104)</f>
        <v>0</v>
      </c>
      <c r="J4" s="87">
        <f t="shared" ref="J4:R4" si="3">COUNTBLANK(J7:J104)</f>
        <v>0</v>
      </c>
      <c r="K4" s="87">
        <f t="shared" si="3"/>
        <v>0</v>
      </c>
      <c r="L4" s="87">
        <f t="shared" si="3"/>
        <v>0</v>
      </c>
      <c r="M4" s="87">
        <f t="shared" si="3"/>
        <v>0</v>
      </c>
      <c r="N4" s="87">
        <f t="shared" si="3"/>
        <v>0</v>
      </c>
      <c r="O4" s="87">
        <f t="shared" si="3"/>
        <v>0</v>
      </c>
      <c r="P4" s="87">
        <f t="shared" si="3"/>
        <v>0</v>
      </c>
      <c r="Q4" s="87">
        <f t="shared" si="3"/>
        <v>0</v>
      </c>
      <c r="R4" s="87">
        <f t="shared" si="3"/>
        <v>0</v>
      </c>
    </row>
    <row r="5" spans="1:18" ht="15" customHeight="1" x14ac:dyDescent="0.3">
      <c r="D5" s="57">
        <v>6</v>
      </c>
      <c r="G5" s="87">
        <v>12</v>
      </c>
      <c r="H5" s="87">
        <f>G5+1</f>
        <v>13</v>
      </c>
    </row>
    <row r="6" spans="1:18" ht="12.75" customHeight="1" x14ac:dyDescent="0.3">
      <c r="A6" s="4" t="s">
        <v>7</v>
      </c>
      <c r="B6" s="1" t="s">
        <v>619</v>
      </c>
      <c r="C6" s="6" t="s">
        <v>8</v>
      </c>
      <c r="D6" s="61" t="s">
        <v>10</v>
      </c>
      <c r="E6" s="4" t="s">
        <v>7</v>
      </c>
      <c r="F6" s="61" t="s">
        <v>9</v>
      </c>
      <c r="G6" s="61"/>
      <c r="H6" s="61"/>
      <c r="I6" s="4">
        <v>2014</v>
      </c>
      <c r="J6" s="4">
        <v>2015</v>
      </c>
      <c r="K6" s="4">
        <v>2016</v>
      </c>
      <c r="L6" s="4">
        <v>2017</v>
      </c>
      <c r="M6" s="4">
        <v>2018</v>
      </c>
      <c r="N6" s="4">
        <v>2019</v>
      </c>
      <c r="O6" s="4">
        <v>2020</v>
      </c>
      <c r="P6" s="4">
        <v>2021</v>
      </c>
      <c r="Q6" s="4">
        <v>2022</v>
      </c>
      <c r="R6" s="4">
        <v>2023</v>
      </c>
    </row>
    <row r="7" spans="1:18" ht="12.75" customHeight="1" x14ac:dyDescent="0.3">
      <c r="A7" s="16" t="s">
        <v>27</v>
      </c>
      <c r="B7" s="12" t="s">
        <v>620</v>
      </c>
      <c r="C7" s="15" t="str">
        <f>VLOOKUP($A7,db_emp!$A$7:$N$156,2,FALSE)</f>
        <v>A.C. Camargo Cancer Center</v>
      </c>
      <c r="D7" s="69" t="str">
        <f>VLOOKUP($A7,db_emp!$A$7:$N$157,D$5,FALSE)</f>
        <v>Redes Hospitalares</v>
      </c>
      <c r="E7" s="16" t="str">
        <f t="shared" ref="E7:E38" si="4">A7</f>
        <v>ACCA</v>
      </c>
      <c r="F7" s="16" t="str">
        <f>VLOOKUP($A7,db_emp!$A$7:$N$156,4,FALSE)</f>
        <v>ACCA</v>
      </c>
      <c r="G7" s="83"/>
      <c r="H7" s="66"/>
      <c r="I7" s="23" t="s">
        <v>25</v>
      </c>
      <c r="J7" s="18">
        <v>1115210</v>
      </c>
      <c r="K7" s="18">
        <v>1299055</v>
      </c>
      <c r="L7" s="18">
        <v>1307914</v>
      </c>
      <c r="M7" s="18">
        <v>1351842</v>
      </c>
      <c r="N7" s="19">
        <v>1286069</v>
      </c>
      <c r="O7" s="18">
        <v>1101279</v>
      </c>
      <c r="P7" s="19">
        <v>1315279</v>
      </c>
      <c r="Q7" s="19">
        <v>1492930</v>
      </c>
      <c r="R7" s="264">
        <v>1698211</v>
      </c>
    </row>
    <row r="8" spans="1:18" ht="12.75" customHeight="1" x14ac:dyDescent="0.3">
      <c r="A8" s="16" t="s">
        <v>33</v>
      </c>
      <c r="B8" s="12" t="s">
        <v>620</v>
      </c>
      <c r="C8" s="15" t="str">
        <f>VLOOKUP($A8,db_emp!$A$7:$N$156,2,FALSE)</f>
        <v>Aché</v>
      </c>
      <c r="D8" s="64" t="str">
        <f>VLOOKUP($A8,db_emp!$A$7:$N$157,D$5,FALSE)</f>
        <v>Ind. Farmacêutica</v>
      </c>
      <c r="E8" s="16" t="str">
        <f t="shared" si="4"/>
        <v>ACHE</v>
      </c>
      <c r="F8" s="16" t="str">
        <f>VLOOKUP(E8,db_emp!$D$7:$E$156,2,FALSE)</f>
        <v>ACHE</v>
      </c>
      <c r="G8" s="83"/>
      <c r="H8" s="66"/>
      <c r="I8" s="209">
        <v>2133827</v>
      </c>
      <c r="J8" s="18">
        <v>2332938</v>
      </c>
      <c r="K8" s="18">
        <v>2686268</v>
      </c>
      <c r="L8" s="18">
        <v>2967912</v>
      </c>
      <c r="M8" s="18">
        <v>3183190</v>
      </c>
      <c r="N8" s="18">
        <v>3350532</v>
      </c>
      <c r="O8" s="18">
        <v>3477273</v>
      </c>
      <c r="P8" s="18">
        <v>4028347</v>
      </c>
      <c r="Q8" s="18">
        <v>4977629</v>
      </c>
      <c r="R8" s="18">
        <v>4959790</v>
      </c>
    </row>
    <row r="9" spans="1:18" ht="12.75" customHeight="1" x14ac:dyDescent="0.3">
      <c r="A9" s="16" t="s">
        <v>37</v>
      </c>
      <c r="B9" s="12" t="s">
        <v>620</v>
      </c>
      <c r="C9" s="15" t="str">
        <f>VLOOKUP($A9,db_emp!$A$7:$N$156,2,FALSE)</f>
        <v>Assoc. Congreg. Santa Catarina (Hospital Santa Catarina)</v>
      </c>
      <c r="D9" s="69" t="str">
        <f>VLOOKUP($A9,db_emp!$A$7:$N$157,D$5,FALSE)</f>
        <v>Redes Hospitalares</v>
      </c>
      <c r="E9" s="16" t="str">
        <f t="shared" si="4"/>
        <v>ACSC</v>
      </c>
      <c r="F9" s="16" t="str">
        <f>VLOOKUP(E9,db_emp!$D$7:$E$156,2,FALSE)</f>
        <v>ACSC</v>
      </c>
      <c r="G9" s="83"/>
      <c r="H9" s="66"/>
      <c r="I9" s="23" t="s">
        <v>25</v>
      </c>
      <c r="J9" s="23" t="s">
        <v>25</v>
      </c>
      <c r="K9" s="23" t="s">
        <v>25</v>
      </c>
      <c r="L9" s="18">
        <v>1864772</v>
      </c>
      <c r="M9" s="18">
        <v>1964058</v>
      </c>
      <c r="N9" s="18">
        <v>1786483</v>
      </c>
      <c r="O9" s="18">
        <v>1680317</v>
      </c>
      <c r="P9" s="18">
        <v>2224563</v>
      </c>
      <c r="Q9" s="19">
        <v>2349950</v>
      </c>
      <c r="R9" s="20">
        <v>2569282</v>
      </c>
    </row>
    <row r="10" spans="1:18" ht="12.75" customHeight="1" x14ac:dyDescent="0.3">
      <c r="A10" s="16" t="s">
        <v>41</v>
      </c>
      <c r="B10" s="12" t="s">
        <v>620</v>
      </c>
      <c r="C10" s="15" t="str">
        <f>VLOOKUP($A10,db_emp!$A$7:$N$156,2,FALSE)</f>
        <v>Alliança</v>
      </c>
      <c r="D10" s="72" t="str">
        <f>VLOOKUP($A10,db_emp!$A$7:$N$157,D$5,FALSE)</f>
        <v>Diagnóstico e Terapia</v>
      </c>
      <c r="E10" s="16" t="str">
        <f t="shared" si="4"/>
        <v>ALLI</v>
      </c>
      <c r="F10" s="16" t="str">
        <f>VLOOKUP(E10,db_emp!$D$7:$E$156,2,FALSE)</f>
        <v>ALLI</v>
      </c>
      <c r="G10" s="83"/>
      <c r="H10" s="66"/>
      <c r="I10" s="25">
        <v>393149</v>
      </c>
      <c r="J10" s="25">
        <v>699664</v>
      </c>
      <c r="K10" s="34">
        <v>951470</v>
      </c>
      <c r="L10" s="34">
        <v>1077876</v>
      </c>
      <c r="M10" s="34">
        <v>1076918</v>
      </c>
      <c r="N10" s="34">
        <v>1072865</v>
      </c>
      <c r="O10" s="34">
        <v>928787</v>
      </c>
      <c r="P10" s="34">
        <v>1136572</v>
      </c>
      <c r="Q10" s="34">
        <v>1085009</v>
      </c>
      <c r="R10" s="35">
        <v>1179584</v>
      </c>
    </row>
    <row r="11" spans="1:18" ht="12.75" customHeight="1" x14ac:dyDescent="0.3">
      <c r="A11" s="16" t="s">
        <v>46</v>
      </c>
      <c r="B11" s="12" t="s">
        <v>620</v>
      </c>
      <c r="C11" s="15" t="str">
        <f>VLOOKUP($A11,db_emp!$A$7:$N$156,2,FALSE)</f>
        <v>Amil</v>
      </c>
      <c r="D11" s="73" t="str">
        <f>VLOOKUP($A11,db_emp!$A$7:$N$157,D$5,FALSE)</f>
        <v>Planos e Seguros</v>
      </c>
      <c r="E11" s="16" t="str">
        <f t="shared" si="4"/>
        <v>AMIN</v>
      </c>
      <c r="F11" s="16" t="str">
        <f>VLOOKUP(E11,db_emp!$D$7:$E$156,2,FALSE)</f>
        <v>AMIN</v>
      </c>
      <c r="G11" s="83"/>
      <c r="H11" s="66"/>
      <c r="I11" s="18">
        <v>12211770</v>
      </c>
      <c r="J11" s="18">
        <v>14461918</v>
      </c>
      <c r="K11" s="18">
        <v>16765197</v>
      </c>
      <c r="L11" s="18">
        <v>19289894</v>
      </c>
      <c r="M11" s="18">
        <v>21187967</v>
      </c>
      <c r="N11" s="18">
        <v>22196708</v>
      </c>
      <c r="O11" s="18">
        <v>20476644</v>
      </c>
      <c r="P11" s="18">
        <v>19605536</v>
      </c>
      <c r="Q11" s="47">
        <v>18414319</v>
      </c>
      <c r="R11" s="47">
        <v>21548523</v>
      </c>
    </row>
    <row r="12" spans="1:18" ht="12.75" customHeight="1" x14ac:dyDescent="0.3">
      <c r="A12" s="16" t="s">
        <v>51</v>
      </c>
      <c r="B12" s="12" t="s">
        <v>620</v>
      </c>
      <c r="C12" s="15" t="str">
        <f>VLOOKUP($A12,db_emp!$A$7:$N$156,2,FALSE)</f>
        <v>Apsen</v>
      </c>
      <c r="D12" s="64" t="str">
        <f>VLOOKUP($A12,db_emp!$A$7:$N$157,D$5,FALSE)</f>
        <v>Ind. Farmacêutica</v>
      </c>
      <c r="E12" s="16" t="str">
        <f t="shared" si="4"/>
        <v>APSE</v>
      </c>
      <c r="F12" s="16" t="str">
        <f>VLOOKUP(E12,db_emp!$D$7:$E$156,2,FALSE)</f>
        <v>APSE</v>
      </c>
      <c r="G12" s="83"/>
      <c r="H12" s="66"/>
      <c r="I12" s="211">
        <v>356640</v>
      </c>
      <c r="J12" s="23">
        <v>409193</v>
      </c>
      <c r="K12" s="23">
        <v>493413</v>
      </c>
      <c r="L12" s="23">
        <v>529021</v>
      </c>
      <c r="M12" s="23">
        <v>572546</v>
      </c>
      <c r="N12" s="23">
        <v>691344</v>
      </c>
      <c r="O12" s="23">
        <v>816312</v>
      </c>
      <c r="P12" s="23">
        <v>1034084</v>
      </c>
      <c r="Q12" s="15">
        <v>1146839</v>
      </c>
      <c r="R12" s="211">
        <v>1266027</v>
      </c>
    </row>
    <row r="13" spans="1:18" ht="12.75" customHeight="1" x14ac:dyDescent="0.3">
      <c r="A13" s="16" t="s">
        <v>55</v>
      </c>
      <c r="B13" s="12" t="s">
        <v>620</v>
      </c>
      <c r="C13" s="15" t="str">
        <f>VLOOKUP($A13,db_emp!$A$7:$N$156,2,FALSE)</f>
        <v>Araújo</v>
      </c>
      <c r="D13" s="74" t="str">
        <f>VLOOKUP($A13,db_emp!$A$7:$N$157,D$5,FALSE)</f>
        <v>Farmácias e Drogarias</v>
      </c>
      <c r="E13" s="16" t="str">
        <f t="shared" si="4"/>
        <v>ARAU</v>
      </c>
      <c r="F13" s="16" t="str">
        <f>VLOOKUP(E13,db_emp!$D$7:$E$156,2,FALSE)</f>
        <v>ARAU</v>
      </c>
      <c r="G13" s="83"/>
      <c r="H13" s="66"/>
      <c r="I13" s="34">
        <v>1367951</v>
      </c>
      <c r="J13" s="34">
        <v>1472399</v>
      </c>
      <c r="K13" s="34">
        <v>1561932</v>
      </c>
      <c r="L13" s="34">
        <v>1632231</v>
      </c>
      <c r="M13" s="34">
        <v>1749232</v>
      </c>
      <c r="N13" s="34">
        <v>1962596</v>
      </c>
      <c r="O13" s="34">
        <v>2239370</v>
      </c>
      <c r="P13" s="25">
        <v>2587593</v>
      </c>
      <c r="Q13" s="35">
        <v>3087151</v>
      </c>
      <c r="R13" s="49">
        <v>3600464</v>
      </c>
    </row>
    <row r="14" spans="1:18" ht="12.75" customHeight="1" x14ac:dyDescent="0.3">
      <c r="A14" s="16" t="s">
        <v>60</v>
      </c>
      <c r="B14" s="12" t="s">
        <v>620</v>
      </c>
      <c r="C14" s="15" t="str">
        <f>VLOOKUP($A14,db_emp!$A$7:$N$156,2,FALSE)</f>
        <v>Assim Saúde</v>
      </c>
      <c r="D14" s="73" t="str">
        <f>VLOOKUP($A14,db_emp!$A$7:$N$157,D$5,FALSE)</f>
        <v>Planos e Seguros</v>
      </c>
      <c r="E14" s="16" t="str">
        <f t="shared" si="4"/>
        <v>ASSI</v>
      </c>
      <c r="F14" s="16" t="str">
        <f>VLOOKUP(E14,db_emp!$D$7:$E$156,2,FALSE)</f>
        <v>ASSI</v>
      </c>
      <c r="G14" s="83"/>
      <c r="H14" s="66"/>
      <c r="I14" s="23" t="s">
        <v>25</v>
      </c>
      <c r="J14" s="23" t="s">
        <v>25</v>
      </c>
      <c r="K14" s="18">
        <v>772423</v>
      </c>
      <c r="L14" s="18">
        <v>1120039</v>
      </c>
      <c r="M14" s="18">
        <v>1445188</v>
      </c>
      <c r="N14" s="18">
        <v>1587636</v>
      </c>
      <c r="O14" s="18">
        <v>1809257</v>
      </c>
      <c r="P14" s="18">
        <v>1831371</v>
      </c>
      <c r="Q14" s="18">
        <v>1786426</v>
      </c>
      <c r="R14" s="209">
        <v>1910110</v>
      </c>
    </row>
    <row r="15" spans="1:18" ht="12.75" customHeight="1" x14ac:dyDescent="0.3">
      <c r="A15" s="16" t="s">
        <v>64</v>
      </c>
      <c r="B15" s="12" t="s">
        <v>620</v>
      </c>
      <c r="C15" s="15" t="str">
        <f>VLOOKUP($A15,db_emp!$A$7:$N$156,2,FALSE)</f>
        <v>AstraZeneca</v>
      </c>
      <c r="D15" s="64" t="str">
        <f>VLOOKUP($A15,db_emp!$A$7:$N$157,D$5,FALSE)</f>
        <v>Ind. Farmacêutica</v>
      </c>
      <c r="E15" s="16" t="str">
        <f t="shared" si="4"/>
        <v>ASZE</v>
      </c>
      <c r="F15" s="16" t="str">
        <f>VLOOKUP(E15,db_emp!$D$7:$E$156,2,FALSE)</f>
        <v>ASZE</v>
      </c>
      <c r="G15" s="83"/>
      <c r="H15" s="66"/>
      <c r="I15" s="67" t="s">
        <v>25</v>
      </c>
      <c r="J15" s="18">
        <v>1231232</v>
      </c>
      <c r="K15" s="18">
        <v>1214131</v>
      </c>
      <c r="L15" s="18">
        <v>1168788</v>
      </c>
      <c r="M15" s="18">
        <v>1353860</v>
      </c>
      <c r="N15" s="18">
        <v>1461326</v>
      </c>
      <c r="O15" s="18">
        <v>1609690</v>
      </c>
      <c r="P15" s="18">
        <v>1941076</v>
      </c>
      <c r="Q15" s="67" t="s">
        <v>25</v>
      </c>
      <c r="R15" s="67" t="s">
        <v>25</v>
      </c>
    </row>
    <row r="16" spans="1:18" ht="12.75" customHeight="1" x14ac:dyDescent="0.3">
      <c r="A16" s="16" t="s">
        <v>68</v>
      </c>
      <c r="B16" s="12" t="s">
        <v>620</v>
      </c>
      <c r="C16" s="15" t="str">
        <f>VLOOKUP($A16,db_emp!$A$7:$N$156,2,FALSE)</f>
        <v>Athena Saúde</v>
      </c>
      <c r="D16" s="73" t="str">
        <f>VLOOKUP($A16,db_emp!$A$7:$N$157,D$5,FALSE)</f>
        <v>Planos e Seguros</v>
      </c>
      <c r="E16" s="16" t="str">
        <f t="shared" si="4"/>
        <v>ATHE</v>
      </c>
      <c r="F16" s="16" t="str">
        <f>VLOOKUP(E16,db_emp!$D$7:$E$156,2,FALSE)</f>
        <v>ATHE</v>
      </c>
      <c r="G16" s="83"/>
      <c r="H16" s="66"/>
      <c r="I16" s="23" t="s">
        <v>25</v>
      </c>
      <c r="J16" s="23" t="s">
        <v>25</v>
      </c>
      <c r="K16" s="23" t="s">
        <v>25</v>
      </c>
      <c r="L16" s="23" t="s">
        <v>25</v>
      </c>
      <c r="M16" s="18">
        <v>565852</v>
      </c>
      <c r="N16" s="18">
        <v>1100282</v>
      </c>
      <c r="O16" s="18">
        <v>1359357</v>
      </c>
      <c r="P16" s="18">
        <v>2360792</v>
      </c>
      <c r="Q16" s="18">
        <v>2981238</v>
      </c>
      <c r="R16" s="18">
        <v>3196424</v>
      </c>
    </row>
    <row r="17" spans="1:18" ht="12.75" customHeight="1" x14ac:dyDescent="0.3">
      <c r="A17" s="16" t="s">
        <v>72</v>
      </c>
      <c r="B17" s="12" t="s">
        <v>620</v>
      </c>
      <c r="C17" s="15" t="str">
        <f>VLOOKUP($A17,db_emp!$A$7:$N$156,2,FALSE)</f>
        <v>Bayer Pharma</v>
      </c>
      <c r="D17" s="64" t="str">
        <f>VLOOKUP($A17,db_emp!$A$7:$N$157,D$5,FALSE)</f>
        <v>Ind. Farmacêutica</v>
      </c>
      <c r="E17" s="16" t="str">
        <f t="shared" si="4"/>
        <v>BAYE</v>
      </c>
      <c r="F17" s="16" t="str">
        <f>VLOOKUP(E17,db_emp!$D$7:$E$156,2,FALSE)</f>
        <v>BAYE</v>
      </c>
      <c r="G17" s="83"/>
      <c r="H17" s="66"/>
      <c r="I17" s="18">
        <v>7893346</v>
      </c>
      <c r="J17" s="18">
        <v>9671213</v>
      </c>
      <c r="K17" s="18">
        <v>7902394</v>
      </c>
      <c r="L17" s="18">
        <v>6258187</v>
      </c>
      <c r="M17" s="18">
        <v>7844136</v>
      </c>
      <c r="N17" s="18">
        <v>8294383</v>
      </c>
      <c r="O17" s="18">
        <v>9818269</v>
      </c>
      <c r="P17" s="18">
        <v>6402381</v>
      </c>
      <c r="Q17" s="18">
        <v>5070144</v>
      </c>
      <c r="R17" s="23">
        <v>7142084</v>
      </c>
    </row>
    <row r="18" spans="1:18" ht="12.75" customHeight="1" x14ac:dyDescent="0.3">
      <c r="A18" s="16" t="s">
        <v>80</v>
      </c>
      <c r="B18" s="12" t="s">
        <v>620</v>
      </c>
      <c r="C18" s="15" t="str">
        <f>VLOOKUP($A18,db_emp!$A$7:$N$156,2,FALSE)</f>
        <v>BP - Beneficência Portuguesa de São Paulo</v>
      </c>
      <c r="D18" s="69" t="str">
        <f>VLOOKUP($A18,db_emp!$A$7:$N$157,D$5,FALSE)</f>
        <v>Redes Hospitalares</v>
      </c>
      <c r="E18" s="16" t="str">
        <f t="shared" si="4"/>
        <v>BEPO</v>
      </c>
      <c r="F18" s="16" t="str">
        <f>VLOOKUP(E18,db_emp!$D$7:$E$156,2,FALSE)</f>
        <v>BEPO</v>
      </c>
      <c r="G18" s="83"/>
      <c r="H18" s="66"/>
      <c r="I18" s="18">
        <v>932337</v>
      </c>
      <c r="J18" s="18">
        <v>1050425</v>
      </c>
      <c r="K18" s="18">
        <v>1269641</v>
      </c>
      <c r="L18" s="18">
        <v>1438868</v>
      </c>
      <c r="M18" s="18">
        <v>1463438</v>
      </c>
      <c r="N18" s="18">
        <v>1621748</v>
      </c>
      <c r="O18" s="18">
        <v>1485219</v>
      </c>
      <c r="P18" s="18">
        <v>1765099</v>
      </c>
      <c r="Q18" s="23">
        <v>1862287</v>
      </c>
      <c r="R18" s="23">
        <v>2143848</v>
      </c>
    </row>
    <row r="19" spans="1:18" ht="12.75" customHeight="1" x14ac:dyDescent="0.3">
      <c r="A19" s="16" t="s">
        <v>88</v>
      </c>
      <c r="B19" s="12" t="s">
        <v>620</v>
      </c>
      <c r="C19" s="15" t="str">
        <f>VLOOKUP($A19,db_emp!$A$7:$N$156,2,FALSE)</f>
        <v>Blau</v>
      </c>
      <c r="D19" s="64" t="str">
        <f>VLOOKUP($A19,db_emp!$A$7:$N$157,D$5,FALSE)</f>
        <v>Ind. Farmacêutica</v>
      </c>
      <c r="E19" s="16" t="str">
        <f t="shared" si="4"/>
        <v>BLAU</v>
      </c>
      <c r="F19" s="16" t="str">
        <f>VLOOKUP(E19,db_emp!$D$7:$E$156,2,FALSE)</f>
        <v>BLAU</v>
      </c>
      <c r="G19" s="83"/>
      <c r="H19" s="66"/>
      <c r="I19" s="18">
        <v>290045</v>
      </c>
      <c r="J19" s="18">
        <v>383451</v>
      </c>
      <c r="K19" s="18">
        <v>424835</v>
      </c>
      <c r="L19" s="18">
        <v>603926</v>
      </c>
      <c r="M19" s="18">
        <v>770948</v>
      </c>
      <c r="N19" s="18">
        <v>954711</v>
      </c>
      <c r="O19" s="18">
        <v>1157582</v>
      </c>
      <c r="P19" s="18">
        <v>1341138</v>
      </c>
      <c r="Q19" s="18">
        <v>1406909</v>
      </c>
      <c r="R19" s="18">
        <v>1372633</v>
      </c>
    </row>
    <row r="20" spans="1:18" ht="12.75" customHeight="1" x14ac:dyDescent="0.3">
      <c r="A20" s="16" t="s">
        <v>99</v>
      </c>
      <c r="B20" s="12" t="s">
        <v>620</v>
      </c>
      <c r="C20" s="15" t="str">
        <f>VLOOKUP($A20,db_emp!$A$7:$N$156,2,FALSE)</f>
        <v>Bristol-Myers Squibb</v>
      </c>
      <c r="D20" s="64" t="str">
        <f>VLOOKUP($A20,db_emp!$A$7:$N$157,D$5,FALSE)</f>
        <v>Ind. Farmacêutica</v>
      </c>
      <c r="E20" s="16" t="str">
        <f t="shared" si="4"/>
        <v>BRIS</v>
      </c>
      <c r="F20" s="16" t="str">
        <f>VLOOKUP(E20,db_emp!$D$7:$E$156,2,FALSE)</f>
        <v>BRIS</v>
      </c>
      <c r="G20" s="83"/>
      <c r="H20" s="66"/>
      <c r="I20" s="23">
        <v>360851</v>
      </c>
      <c r="J20" s="23">
        <v>451014</v>
      </c>
      <c r="K20" s="23">
        <v>473893</v>
      </c>
      <c r="L20" s="23">
        <v>631280</v>
      </c>
      <c r="M20" s="23">
        <v>746437</v>
      </c>
      <c r="N20" s="23">
        <v>860871</v>
      </c>
      <c r="O20" s="23">
        <v>968160</v>
      </c>
      <c r="P20" s="211" t="s">
        <v>25</v>
      </c>
      <c r="Q20" s="211">
        <v>1623811</v>
      </c>
      <c r="R20" s="23">
        <v>1856504</v>
      </c>
    </row>
    <row r="21" spans="1:18" ht="12.75" customHeight="1" x14ac:dyDescent="0.3">
      <c r="A21" s="16" t="s">
        <v>111</v>
      </c>
      <c r="B21" s="12" t="s">
        <v>620</v>
      </c>
      <c r="C21" s="15" t="str">
        <f>VLOOKUP($A21,db_emp!$A$7:$N$156,2,FALSE)</f>
        <v>Bradesco Saúde</v>
      </c>
      <c r="D21" s="73" t="str">
        <f>VLOOKUP($A21,db_emp!$A$7:$N$157,D$5,FALSE)</f>
        <v>Planos e Seguros</v>
      </c>
      <c r="E21" s="16" t="str">
        <f t="shared" si="4"/>
        <v>BRSA</v>
      </c>
      <c r="F21" s="16" t="str">
        <f>VLOOKUP(E21,db_emp!$D$7:$E$156,2,FALSE)</f>
        <v>BRSA</v>
      </c>
      <c r="G21" s="83"/>
      <c r="H21" s="66"/>
      <c r="I21" s="18">
        <v>13660030</v>
      </c>
      <c r="J21" s="18">
        <v>17145486</v>
      </c>
      <c r="K21" s="18">
        <v>18273105</v>
      </c>
      <c r="L21" s="18">
        <v>20408045</v>
      </c>
      <c r="M21" s="18">
        <v>21821023</v>
      </c>
      <c r="N21" s="18">
        <v>27220715</v>
      </c>
      <c r="O21" s="18">
        <v>27340056</v>
      </c>
      <c r="P21" s="18">
        <v>26053440</v>
      </c>
      <c r="Q21" s="18">
        <v>30094906</v>
      </c>
      <c r="R21" s="18">
        <v>34750768</v>
      </c>
    </row>
    <row r="22" spans="1:18" ht="12.75" customHeight="1" x14ac:dyDescent="0.3">
      <c r="A22" s="8" t="s">
        <v>96</v>
      </c>
      <c r="B22" s="12" t="s">
        <v>620</v>
      </c>
      <c r="C22" s="15" t="str">
        <f>VLOOKUP($A22,db_emp!$A$7:$N$156,2,FALSE)</f>
        <v>Fundação Butantan</v>
      </c>
      <c r="D22" s="22" t="str">
        <f>VLOOKUP($A22,db_emp!$A$7:$N$157,D$5,FALSE)</f>
        <v>Ind. Farmacêutica</v>
      </c>
      <c r="E22" s="16" t="str">
        <f t="shared" si="4"/>
        <v>BUTA</v>
      </c>
      <c r="F22" s="8" t="s">
        <v>96</v>
      </c>
      <c r="G22" s="83"/>
      <c r="H22" s="66"/>
      <c r="I22" s="18">
        <v>1090130</v>
      </c>
      <c r="J22" s="18">
        <v>987540</v>
      </c>
      <c r="K22" s="18">
        <v>1265343</v>
      </c>
      <c r="L22" s="18">
        <v>1446024</v>
      </c>
      <c r="M22" s="18">
        <v>1618010</v>
      </c>
      <c r="N22" s="18">
        <v>1961185</v>
      </c>
      <c r="O22" s="18">
        <v>1927549</v>
      </c>
      <c r="P22" s="18">
        <v>8076990</v>
      </c>
      <c r="Q22" s="18">
        <v>2622738</v>
      </c>
      <c r="R22" s="18">
        <v>3011125</v>
      </c>
    </row>
    <row r="23" spans="1:18" ht="12.75" customHeight="1" x14ac:dyDescent="0.3">
      <c r="A23" s="16" t="s">
        <v>119</v>
      </c>
      <c r="B23" s="12" t="s">
        <v>620</v>
      </c>
      <c r="C23" s="15" t="str">
        <f>VLOOKUP($A23,db_emp!$A$7:$N$156,2,FALSE)</f>
        <v>Care Plus</v>
      </c>
      <c r="D23" s="73" t="str">
        <f>VLOOKUP($A23,db_emp!$A$7:$N$157,D$5,FALSE)</f>
        <v>Planos e Seguros</v>
      </c>
      <c r="E23" s="16" t="str">
        <f t="shared" si="4"/>
        <v>CARE</v>
      </c>
      <c r="F23" s="16" t="str">
        <f>VLOOKUP(E23,db_emp!$D$7:$E$156,2,FALSE)</f>
        <v>CARE</v>
      </c>
      <c r="G23" s="83"/>
      <c r="H23" s="66"/>
      <c r="I23" s="18">
        <v>401794</v>
      </c>
      <c r="J23" s="18">
        <v>561977</v>
      </c>
      <c r="K23" s="18">
        <v>671469</v>
      </c>
      <c r="L23" s="18">
        <v>784032</v>
      </c>
      <c r="M23" s="18">
        <v>882703</v>
      </c>
      <c r="N23" s="18">
        <v>1028247</v>
      </c>
      <c r="O23" s="18">
        <v>1157485</v>
      </c>
      <c r="P23" s="18">
        <v>1316364</v>
      </c>
      <c r="Q23" s="23">
        <v>1713039</v>
      </c>
      <c r="R23" s="23">
        <v>2105860</v>
      </c>
    </row>
    <row r="24" spans="1:18" ht="12.75" customHeight="1" x14ac:dyDescent="0.3">
      <c r="A24" s="16" t="s">
        <v>123</v>
      </c>
      <c r="B24" s="12" t="s">
        <v>620</v>
      </c>
      <c r="C24" s="15" t="str">
        <f>VLOOKUP($A24,db_emp!$A$7:$N$156,2,FALSE)</f>
        <v>CASSI</v>
      </c>
      <c r="D24" s="73" t="str">
        <f>VLOOKUP($A24,db_emp!$A$7:$N$157,D$5,FALSE)</f>
        <v>Planos e Seguros</v>
      </c>
      <c r="E24" s="16" t="str">
        <f t="shared" si="4"/>
        <v>CASS</v>
      </c>
      <c r="F24" s="16" t="str">
        <f>VLOOKUP(E24,db_emp!$D$7:$E$156,2,FALSE)</f>
        <v>CASS</v>
      </c>
      <c r="G24" s="83"/>
      <c r="H24" s="66"/>
      <c r="I24" s="18">
        <v>3046590</v>
      </c>
      <c r="J24" s="18">
        <v>3358534</v>
      </c>
      <c r="K24" s="18">
        <v>3677362</v>
      </c>
      <c r="L24" s="18">
        <v>4294617</v>
      </c>
      <c r="M24" s="18">
        <v>4885781</v>
      </c>
      <c r="N24" s="18">
        <v>5632025</v>
      </c>
      <c r="O24" s="18">
        <v>6086469</v>
      </c>
      <c r="P24" s="18">
        <v>6060584</v>
      </c>
      <c r="Q24" s="18">
        <v>6349346</v>
      </c>
      <c r="R24" s="18">
        <v>7086562</v>
      </c>
    </row>
    <row r="25" spans="1:18" ht="12.75" customHeight="1" x14ac:dyDescent="0.3">
      <c r="A25" s="16" t="s">
        <v>127</v>
      </c>
      <c r="B25" s="12" t="s">
        <v>620</v>
      </c>
      <c r="C25" s="15" t="str">
        <f>VLOOKUP($A25,db_emp!$A$7:$N$156,2,FALSE)</f>
        <v>CEJAM</v>
      </c>
      <c r="D25" s="75" t="str">
        <f>VLOOKUP($A25,db_emp!$A$7:$N$157,D$5,FALSE)</f>
        <v>Gestão como OS</v>
      </c>
      <c r="E25" s="16" t="str">
        <f t="shared" si="4"/>
        <v>CEJA</v>
      </c>
      <c r="F25" s="16" t="str">
        <f>VLOOKUP(E25,db_emp!$D$7:$E$156,2,FALSE)</f>
        <v>CEJA</v>
      </c>
      <c r="G25" s="83"/>
      <c r="H25" s="66"/>
      <c r="I25" s="18">
        <v>573669</v>
      </c>
      <c r="J25" s="18">
        <v>675252</v>
      </c>
      <c r="K25" s="18">
        <v>744603</v>
      </c>
      <c r="L25" s="18">
        <v>773071</v>
      </c>
      <c r="M25" s="18">
        <v>808735</v>
      </c>
      <c r="N25" s="18">
        <v>885434</v>
      </c>
      <c r="O25" s="18">
        <v>1384858</v>
      </c>
      <c r="P25" s="18">
        <v>1890735</v>
      </c>
      <c r="Q25" s="18">
        <v>2200638</v>
      </c>
      <c r="R25" s="18">
        <v>2454424</v>
      </c>
    </row>
    <row r="26" spans="1:18" ht="12.75" customHeight="1" x14ac:dyDescent="0.3">
      <c r="A26" s="16" t="s">
        <v>132</v>
      </c>
      <c r="B26" s="12" t="s">
        <v>620</v>
      </c>
      <c r="C26" s="15" t="str">
        <f>VLOOKUP($A26,db_emp!$A$7:$N$156,2,FALSE)</f>
        <v>Grupo Cimed</v>
      </c>
      <c r="D26" s="64" t="str">
        <f>VLOOKUP($A26,db_emp!$A$7:$N$157,D$5,FALSE)</f>
        <v>Ind. Farmacêutica</v>
      </c>
      <c r="E26" s="16" t="str">
        <f t="shared" si="4"/>
        <v>CIME</v>
      </c>
      <c r="F26" s="16" t="str">
        <f>VLOOKUP(E26,db_emp!$D$7:$E$156,2,FALSE)</f>
        <v>CIME</v>
      </c>
      <c r="G26" s="83"/>
      <c r="H26" s="66"/>
      <c r="I26" s="23" t="s">
        <v>25</v>
      </c>
      <c r="J26" s="23" t="s">
        <v>25</v>
      </c>
      <c r="K26" s="23" t="s">
        <v>25</v>
      </c>
      <c r="L26" s="23">
        <v>670983</v>
      </c>
      <c r="M26" s="23">
        <v>827818</v>
      </c>
      <c r="N26" s="23">
        <v>964458</v>
      </c>
      <c r="O26" s="17">
        <v>1314038</v>
      </c>
      <c r="P26" s="23">
        <v>939330</v>
      </c>
      <c r="Q26" s="23">
        <v>1357983</v>
      </c>
      <c r="R26" s="18">
        <v>1687756</v>
      </c>
    </row>
    <row r="27" spans="1:18" ht="12.75" customHeight="1" x14ac:dyDescent="0.3">
      <c r="A27" s="16" t="s">
        <v>136</v>
      </c>
      <c r="B27" s="12" t="s">
        <v>620</v>
      </c>
      <c r="C27" s="15" t="str">
        <f>VLOOKUP($A27,db_emp!$A$7:$N$156,2,FALSE)</f>
        <v>Clamed</v>
      </c>
      <c r="D27" s="74" t="str">
        <f>VLOOKUP($A27,db_emp!$A$7:$N$157,D$5,FALSE)</f>
        <v>Farmácias e Drogarias</v>
      </c>
      <c r="E27" s="16" t="str">
        <f t="shared" si="4"/>
        <v>CLAM</v>
      </c>
      <c r="F27" s="16" t="str">
        <f>VLOOKUP(E27,db_emp!$D$7:$E$156,2,FALSE)</f>
        <v>CLAM</v>
      </c>
      <c r="G27" s="83"/>
      <c r="H27" s="66"/>
      <c r="I27" s="34">
        <v>1137340</v>
      </c>
      <c r="J27" s="34">
        <v>1382652</v>
      </c>
      <c r="K27" s="34">
        <v>1700407</v>
      </c>
      <c r="L27" s="34">
        <v>1922731</v>
      </c>
      <c r="M27" s="34">
        <v>2067694</v>
      </c>
      <c r="N27" s="34">
        <v>2272557</v>
      </c>
      <c r="O27" s="34">
        <v>2266697</v>
      </c>
      <c r="P27" s="34">
        <v>2274442</v>
      </c>
      <c r="Q27" s="34">
        <v>2572964</v>
      </c>
      <c r="R27" s="71" t="s">
        <v>25</v>
      </c>
    </row>
    <row r="28" spans="1:18" ht="12.75" customHeight="1" x14ac:dyDescent="0.3">
      <c r="A28" s="16" t="s">
        <v>144</v>
      </c>
      <c r="B28" s="12" t="s">
        <v>620</v>
      </c>
      <c r="C28" s="15" t="str">
        <f>VLOOKUP($A28,db_emp!$A$7:$N$156,2,FALSE)</f>
        <v>DASA</v>
      </c>
      <c r="D28" s="72" t="str">
        <f>VLOOKUP($A28,db_emp!$A$7:$N$157,D$5,FALSE)</f>
        <v>Diagnóstico e Terapia</v>
      </c>
      <c r="E28" s="16" t="str">
        <f t="shared" si="4"/>
        <v>DASA</v>
      </c>
      <c r="F28" s="16" t="str">
        <f>VLOOKUP(E28,db_emp!$D$7:$E$156,2,FALSE)</f>
        <v>DASA</v>
      </c>
      <c r="G28" s="83"/>
      <c r="H28" s="66"/>
      <c r="I28" s="34">
        <v>2697573</v>
      </c>
      <c r="J28" s="34">
        <v>2794399</v>
      </c>
      <c r="K28" s="34">
        <v>3040775</v>
      </c>
      <c r="L28" s="34">
        <v>3399308</v>
      </c>
      <c r="M28" s="34">
        <v>3933451</v>
      </c>
      <c r="N28" s="34">
        <v>4364585</v>
      </c>
      <c r="O28" s="34">
        <v>7039331</v>
      </c>
      <c r="P28" s="34">
        <v>10418674</v>
      </c>
      <c r="Q28" s="34">
        <v>13128893</v>
      </c>
      <c r="R28" s="266">
        <v>14252235</v>
      </c>
    </row>
    <row r="29" spans="1:18" ht="12.75" customHeight="1" x14ac:dyDescent="0.3">
      <c r="A29" s="16" t="s">
        <v>150</v>
      </c>
      <c r="B29" s="12" t="s">
        <v>620</v>
      </c>
      <c r="C29" s="15" t="str">
        <f>VLOOKUP($A29,db_emp!$A$7:$N$156,2,FALSE)</f>
        <v>DIMED/Grupo Panvel</v>
      </c>
      <c r="D29" s="74" t="str">
        <f>VLOOKUP($A29,db_emp!$A$7:$N$157,D$5,FALSE)</f>
        <v>Farmácias e Drogarias</v>
      </c>
      <c r="E29" s="16" t="str">
        <f t="shared" si="4"/>
        <v>DIME</v>
      </c>
      <c r="F29" s="16" t="str">
        <f>VLOOKUP(E29,db_emp!$D$7:$E$156,2,FALSE)</f>
        <v>DIME</v>
      </c>
      <c r="G29" s="83"/>
      <c r="H29" s="66"/>
      <c r="I29" s="18">
        <v>1855546</v>
      </c>
      <c r="J29" s="18">
        <v>1979543</v>
      </c>
      <c r="K29" s="18">
        <v>2122247</v>
      </c>
      <c r="L29" s="18">
        <v>2246135</v>
      </c>
      <c r="M29" s="18">
        <v>2422364</v>
      </c>
      <c r="N29" s="18">
        <v>3016329</v>
      </c>
      <c r="O29" s="18">
        <v>2810926</v>
      </c>
      <c r="P29" s="18">
        <v>3218762</v>
      </c>
      <c r="Q29" s="18">
        <v>3979242</v>
      </c>
      <c r="R29" s="18">
        <v>4447960</v>
      </c>
    </row>
    <row r="30" spans="1:18" ht="12.75" customHeight="1" x14ac:dyDescent="0.3">
      <c r="A30" s="16" t="s">
        <v>305</v>
      </c>
      <c r="B30" s="12" t="s">
        <v>620</v>
      </c>
      <c r="C30" s="15" t="str">
        <f>VLOOKUP($A30,db_emp!$A$7:$N$156,2,FALSE)</f>
        <v>d1000</v>
      </c>
      <c r="D30" s="74" t="str">
        <f>VLOOKUP($A30,db_emp!$A$7:$N$157,D$5,FALSE)</f>
        <v>Farmácias e Drogarias</v>
      </c>
      <c r="E30" s="16" t="str">
        <f t="shared" si="4"/>
        <v>DMIL</v>
      </c>
      <c r="F30" s="16" t="str">
        <f>VLOOKUP(E30,db_emp!$D$7:$E$156,2,FALSE)</f>
        <v>PROF</v>
      </c>
      <c r="G30" s="83"/>
      <c r="H30" s="66"/>
      <c r="I30" s="23" t="s">
        <v>25</v>
      </c>
      <c r="J30" s="23" t="s">
        <v>25</v>
      </c>
      <c r="K30" s="18">
        <v>806240</v>
      </c>
      <c r="L30" s="18">
        <v>1143299</v>
      </c>
      <c r="M30" s="18">
        <v>1161068</v>
      </c>
      <c r="N30" s="18">
        <v>1132211</v>
      </c>
      <c r="O30" s="18">
        <v>1004375</v>
      </c>
      <c r="P30" s="18">
        <v>1141394</v>
      </c>
      <c r="Q30" s="18">
        <v>1483148</v>
      </c>
      <c r="R30" s="18">
        <v>1748909</v>
      </c>
    </row>
    <row r="31" spans="1:18" ht="12.75" customHeight="1" x14ac:dyDescent="0.3">
      <c r="A31" s="16" t="s">
        <v>154</v>
      </c>
      <c r="B31" s="12" t="s">
        <v>620</v>
      </c>
      <c r="C31" s="15" t="str">
        <f>VLOOKUP($A31,db_emp!$A$7:$N$156,2,FALSE)</f>
        <v>Grupo DPSP</v>
      </c>
      <c r="D31" s="74" t="str">
        <f>VLOOKUP($A31,db_emp!$A$7:$N$157,D$5,FALSE)</f>
        <v>Farmácias e Drogarias</v>
      </c>
      <c r="E31" s="16" t="str">
        <f t="shared" si="4"/>
        <v>DPSP</v>
      </c>
      <c r="F31" s="16" t="str">
        <f>VLOOKUP(E31,db_emp!$D$7:$E$156,2,FALSE)</f>
        <v>DPSP</v>
      </c>
      <c r="G31" s="83"/>
      <c r="H31" s="66"/>
      <c r="I31" s="18">
        <v>6061506</v>
      </c>
      <c r="J31" s="18">
        <v>6975842</v>
      </c>
      <c r="K31" s="18">
        <v>7935754</v>
      </c>
      <c r="L31" s="18">
        <v>8824970</v>
      </c>
      <c r="M31" s="18">
        <v>9086128</v>
      </c>
      <c r="N31" s="18">
        <v>9735055</v>
      </c>
      <c r="O31" s="18">
        <v>9891540</v>
      </c>
      <c r="P31" s="18">
        <v>11174259</v>
      </c>
      <c r="Q31" s="18">
        <v>12869604</v>
      </c>
      <c r="R31" s="18">
        <v>13989538</v>
      </c>
    </row>
    <row r="32" spans="1:18" ht="12.75" customHeight="1" x14ac:dyDescent="0.3">
      <c r="A32" s="16" t="s">
        <v>103</v>
      </c>
      <c r="B32" s="12" t="s">
        <v>620</v>
      </c>
      <c r="C32" s="15" t="str">
        <f>VLOOKUP($A32,db_emp!$A$7:$N$156,2,FALSE)</f>
        <v>EBSERH</v>
      </c>
      <c r="D32" s="69" t="str">
        <f>VLOOKUP($A32,db_emp!$A$7:$N$157,D$5,FALSE)</f>
        <v>Redes Hospitalares</v>
      </c>
      <c r="E32" s="16" t="str">
        <f t="shared" si="4"/>
        <v>EBSE</v>
      </c>
      <c r="F32" s="16" t="str">
        <f>VLOOKUP(E32,db_emp!$D$7:$E$156,2,FALSE)</f>
        <v>EBSE</v>
      </c>
      <c r="G32" s="83"/>
      <c r="H32" s="66"/>
      <c r="I32" s="18">
        <v>561935</v>
      </c>
      <c r="J32" s="19">
        <v>1991292</v>
      </c>
      <c r="K32" s="18">
        <v>3133707</v>
      </c>
      <c r="L32" s="18">
        <v>3984730</v>
      </c>
      <c r="M32" s="18">
        <v>5055402</v>
      </c>
      <c r="N32" s="18">
        <v>5876963</v>
      </c>
      <c r="O32" s="18">
        <v>7410326</v>
      </c>
      <c r="P32" s="18">
        <v>8320054</v>
      </c>
      <c r="Q32" s="48">
        <f>94766+9356644</f>
        <v>9451410</v>
      </c>
      <c r="R32" s="48">
        <f>203776+8091384+1902066</f>
        <v>10197226</v>
      </c>
    </row>
    <row r="33" spans="1:18" ht="12.75" customHeight="1" x14ac:dyDescent="0.3">
      <c r="A33" s="16" t="s">
        <v>162</v>
      </c>
      <c r="B33" s="12" t="s">
        <v>620</v>
      </c>
      <c r="C33" s="15" t="str">
        <f>VLOOKUP($A33,db_emp!$A$7:$N$156,2,FALSE)</f>
        <v>Hospital Albert Einstein</v>
      </c>
      <c r="D33" s="69" t="str">
        <f>VLOOKUP($A33,db_emp!$A$7:$N$157,D$5,FALSE)</f>
        <v>Redes Hospitalares</v>
      </c>
      <c r="E33" s="16" t="str">
        <f t="shared" si="4"/>
        <v>EINS</v>
      </c>
      <c r="F33" s="16" t="str">
        <f>VLOOKUP(E33,db_emp!$D$7:$E$156,2,FALSE)</f>
        <v>EINS</v>
      </c>
      <c r="G33" s="83"/>
      <c r="H33" s="66"/>
      <c r="I33" s="23">
        <v>2038786</v>
      </c>
      <c r="J33" s="23">
        <v>2253254</v>
      </c>
      <c r="K33" s="23" t="s">
        <v>25</v>
      </c>
      <c r="L33" s="18">
        <v>2726593</v>
      </c>
      <c r="M33" s="18">
        <v>2825735</v>
      </c>
      <c r="N33" s="18">
        <v>3164615</v>
      </c>
      <c r="O33" s="18">
        <v>3253143</v>
      </c>
      <c r="P33" s="18">
        <v>4573035</v>
      </c>
      <c r="Q33" s="18">
        <v>4911496</v>
      </c>
      <c r="R33" s="18">
        <v>5377190</v>
      </c>
    </row>
    <row r="34" spans="1:18" ht="12.75" customHeight="1" x14ac:dyDescent="0.3">
      <c r="A34" s="16" t="s">
        <v>166</v>
      </c>
      <c r="B34" s="12" t="s">
        <v>620</v>
      </c>
      <c r="C34" s="15" t="str">
        <f>VLOOKUP($A34,db_emp!$A$7:$N$156,2,FALSE)</f>
        <v>Elfa Medicamentos</v>
      </c>
      <c r="D34" s="82" t="str">
        <f>VLOOKUP($A34,db_emp!$A$7:$N$157,D$5,FALSE)</f>
        <v>Distribuição</v>
      </c>
      <c r="E34" s="16" t="str">
        <f t="shared" si="4"/>
        <v>ELFA</v>
      </c>
      <c r="F34" s="16" t="str">
        <f>VLOOKUP(E34,db_emp!$D$7:$E$156,2,FALSE)</f>
        <v>ELFA</v>
      </c>
      <c r="G34" s="83"/>
      <c r="H34" s="66"/>
      <c r="I34" s="231" t="s">
        <v>25</v>
      </c>
      <c r="J34" s="33" t="s">
        <v>25</v>
      </c>
      <c r="K34" s="34">
        <v>751458</v>
      </c>
      <c r="L34" s="233">
        <v>1075744</v>
      </c>
      <c r="M34" s="233">
        <v>1560427</v>
      </c>
      <c r="N34" s="34">
        <v>1831462</v>
      </c>
      <c r="O34" s="233">
        <v>2875973</v>
      </c>
      <c r="P34" s="34">
        <v>5840375</v>
      </c>
      <c r="Q34" s="34">
        <v>6174619</v>
      </c>
      <c r="R34" s="35">
        <v>5911466</v>
      </c>
    </row>
    <row r="35" spans="1:18" ht="12.75" customHeight="1" x14ac:dyDescent="0.3">
      <c r="A35" s="16" t="s">
        <v>170</v>
      </c>
      <c r="B35" s="12" t="s">
        <v>620</v>
      </c>
      <c r="C35" s="15" t="str">
        <f>VLOOKUP($A35,db_emp!$A$7:$N$156,2,FALSE)</f>
        <v>EMS</v>
      </c>
      <c r="D35" s="64" t="str">
        <f>VLOOKUP($A35,db_emp!$A$7:$N$157,D$5,FALSE)</f>
        <v>Ind. Farmacêutica</v>
      </c>
      <c r="E35" s="16" t="str">
        <f t="shared" si="4"/>
        <v>EMSA</v>
      </c>
      <c r="F35" s="16" t="str">
        <f>VLOOKUP(E35,db_emp!$D$7:$E$156,2,FALSE)</f>
        <v>EMSA</v>
      </c>
      <c r="G35" s="83"/>
      <c r="H35" s="66"/>
      <c r="I35" s="23" t="s">
        <v>25</v>
      </c>
      <c r="J35" s="23" t="s">
        <v>25</v>
      </c>
      <c r="K35" s="23" t="s">
        <v>25</v>
      </c>
      <c r="L35" s="23">
        <v>3450706</v>
      </c>
      <c r="M35" s="18">
        <v>3625166</v>
      </c>
      <c r="N35" s="18">
        <v>3917157</v>
      </c>
      <c r="O35" s="18">
        <v>4355396</v>
      </c>
      <c r="P35" s="18">
        <v>4944551</v>
      </c>
      <c r="Q35" s="18">
        <v>5706375</v>
      </c>
      <c r="R35" s="18">
        <v>6828870</v>
      </c>
    </row>
    <row r="36" spans="1:18" ht="12.75" customHeight="1" x14ac:dyDescent="0.3">
      <c r="A36" s="16" t="s">
        <v>174</v>
      </c>
      <c r="B36" s="12" t="s">
        <v>620</v>
      </c>
      <c r="C36" s="15" t="str">
        <f>VLOOKUP($A36,db_emp!$A$7:$N$156,2,FALSE)</f>
        <v>Eurofarma</v>
      </c>
      <c r="D36" s="64" t="str">
        <f>VLOOKUP($A36,db_emp!$A$7:$N$157,D$5,FALSE)</f>
        <v>Ind. Farmacêutica</v>
      </c>
      <c r="E36" s="16" t="str">
        <f t="shared" si="4"/>
        <v>EURO</v>
      </c>
      <c r="F36" s="16" t="str">
        <f>VLOOKUP(E36,db_emp!$D$7:$E$156,2,FALSE)</f>
        <v>EURO</v>
      </c>
      <c r="G36" s="83"/>
      <c r="H36" s="66"/>
      <c r="I36" s="23">
        <v>2186650</v>
      </c>
      <c r="J36" s="23">
        <v>2453261</v>
      </c>
      <c r="K36" s="23" t="s">
        <v>93</v>
      </c>
      <c r="L36" s="18">
        <v>3122084</v>
      </c>
      <c r="M36" s="18">
        <v>3701854</v>
      </c>
      <c r="N36" s="18">
        <v>4828144</v>
      </c>
      <c r="O36" s="18">
        <v>5723191</v>
      </c>
      <c r="P36" s="209">
        <v>7067827</v>
      </c>
      <c r="Q36" s="18">
        <v>8006280</v>
      </c>
      <c r="R36" s="23">
        <v>9120676</v>
      </c>
    </row>
    <row r="37" spans="1:18" ht="12.75" customHeight="1" x14ac:dyDescent="0.3">
      <c r="A37" s="16" t="s">
        <v>178</v>
      </c>
      <c r="B37" s="12" t="s">
        <v>620</v>
      </c>
      <c r="C37" s="15" t="str">
        <f>VLOOKUP($A37,db_emp!$A$7:$N$156,2,FALSE)</f>
        <v>Fundação do ABC</v>
      </c>
      <c r="D37" s="75" t="str">
        <f>VLOOKUP($A37,db_emp!$A$7:$N$157,D$5,FALSE)</f>
        <v>Gestão como OS</v>
      </c>
      <c r="E37" s="16" t="str">
        <f t="shared" si="4"/>
        <v>FABC</v>
      </c>
      <c r="F37" s="16" t="str">
        <f>VLOOKUP(E37,db_emp!$D$7:$E$156,2,FALSE)</f>
        <v>FABC</v>
      </c>
      <c r="G37" s="83"/>
      <c r="H37" s="66"/>
      <c r="I37" s="18">
        <v>1684686</v>
      </c>
      <c r="J37" s="18">
        <v>1901041</v>
      </c>
      <c r="K37" s="18">
        <v>2282323</v>
      </c>
      <c r="L37" s="18">
        <v>2305762</v>
      </c>
      <c r="M37" s="18">
        <v>2323051</v>
      </c>
      <c r="N37" s="18">
        <v>2342682</v>
      </c>
      <c r="O37" s="18">
        <v>2923010</v>
      </c>
      <c r="P37" s="18">
        <v>3392656</v>
      </c>
      <c r="Q37" s="18">
        <v>3352368</v>
      </c>
      <c r="R37" s="18">
        <v>3671201</v>
      </c>
    </row>
    <row r="38" spans="1:18" ht="12.75" customHeight="1" x14ac:dyDescent="0.3">
      <c r="A38" s="8" t="s">
        <v>185</v>
      </c>
      <c r="B38" s="12" t="s">
        <v>620</v>
      </c>
      <c r="C38" s="15" t="str">
        <f>VLOOKUP($A38,db_emp!$A$7:$N$156,2,FALSE)</f>
        <v>FFM USP</v>
      </c>
      <c r="D38" s="69" t="str">
        <f>VLOOKUP($A38,db_emp!$A$7:$N$157,D$5,FALSE)</f>
        <v>Redes Hospitalares</v>
      </c>
      <c r="E38" s="16" t="str">
        <f t="shared" si="4"/>
        <v>FFME</v>
      </c>
      <c r="F38" s="8" t="s">
        <v>185</v>
      </c>
      <c r="G38" s="83"/>
      <c r="H38" s="66"/>
      <c r="I38" s="45">
        <v>1222869</v>
      </c>
      <c r="J38" s="45">
        <v>1183383</v>
      </c>
      <c r="K38" s="45">
        <v>1159527</v>
      </c>
      <c r="L38" s="45">
        <v>1187917</v>
      </c>
      <c r="M38" s="45">
        <v>1256771</v>
      </c>
      <c r="N38" s="45">
        <v>1286982</v>
      </c>
      <c r="O38" s="45">
        <v>1541492</v>
      </c>
      <c r="P38" s="45">
        <v>1471647</v>
      </c>
      <c r="Q38" s="45">
        <v>1583129</v>
      </c>
      <c r="R38" s="45">
        <v>1765935</v>
      </c>
    </row>
    <row r="39" spans="1:18" ht="12.75" customHeight="1" x14ac:dyDescent="0.3">
      <c r="A39" s="16" t="s">
        <v>189</v>
      </c>
      <c r="B39" s="12" t="s">
        <v>620</v>
      </c>
      <c r="C39" s="15" t="str">
        <f>VLOOKUP($A39,db_emp!$A$7:$N$156,2,FALSE)</f>
        <v>Fleury</v>
      </c>
      <c r="D39" s="72" t="str">
        <f>VLOOKUP($A39,db_emp!$A$7:$N$157,D$5,FALSE)</f>
        <v>Diagnóstico e Terapia</v>
      </c>
      <c r="E39" s="16" t="str">
        <f t="shared" ref="E39:E71" si="5">A39</f>
        <v>FLEU</v>
      </c>
      <c r="F39" s="16" t="str">
        <f>VLOOKUP(E39,db_emp!$D$7:$E$156,2,FALSE)</f>
        <v>FLEU</v>
      </c>
      <c r="G39" s="83"/>
      <c r="H39" s="66"/>
      <c r="I39" s="25">
        <v>1678900</v>
      </c>
      <c r="J39" s="25">
        <v>1894960</v>
      </c>
      <c r="K39" s="25">
        <v>2096113</v>
      </c>
      <c r="L39" s="25">
        <v>2303012</v>
      </c>
      <c r="M39" s="25">
        <v>2664463</v>
      </c>
      <c r="N39" s="25">
        <v>2905616</v>
      </c>
      <c r="O39" s="34">
        <v>2971616</v>
      </c>
      <c r="P39" s="34">
        <v>3872651</v>
      </c>
      <c r="Q39" s="34">
        <v>4463040</v>
      </c>
      <c r="R39" s="34">
        <v>6470850</v>
      </c>
    </row>
    <row r="40" spans="1:18" ht="12.75" customHeight="1" x14ac:dyDescent="0.3">
      <c r="A40" s="16" t="s">
        <v>201</v>
      </c>
      <c r="B40" s="12" t="s">
        <v>620</v>
      </c>
      <c r="C40" s="15" t="str">
        <f>VLOOKUP($A40,db_emp!$A$7:$N$156,2,FALSE)</f>
        <v>GEAP</v>
      </c>
      <c r="D40" s="73" t="str">
        <f>VLOOKUP($A40,db_emp!$A$7:$N$157,D$5,FALSE)</f>
        <v>Planos e Seguros</v>
      </c>
      <c r="E40" s="16" t="str">
        <f t="shared" si="5"/>
        <v>GEAP</v>
      </c>
      <c r="F40" s="16" t="str">
        <f>VLOOKUP(E40,db_emp!$D$7:$E$156,2,FALSE)</f>
        <v>GEAP</v>
      </c>
      <c r="G40" s="83"/>
      <c r="H40" s="66"/>
      <c r="I40" s="18">
        <v>2497832</v>
      </c>
      <c r="J40" s="18">
        <v>2836012</v>
      </c>
      <c r="K40" s="18">
        <v>3406181</v>
      </c>
      <c r="L40" s="18">
        <v>3619098</v>
      </c>
      <c r="M40" s="18">
        <v>4065181</v>
      </c>
      <c r="N40" s="18">
        <v>4144593</v>
      </c>
      <c r="O40" s="18">
        <v>4058848</v>
      </c>
      <c r="P40" s="18">
        <v>3919774</v>
      </c>
      <c r="Q40" s="18">
        <v>3643101</v>
      </c>
      <c r="R40" s="18">
        <v>4040448</v>
      </c>
    </row>
    <row r="41" spans="1:18" ht="12.75" customHeight="1" x14ac:dyDescent="0.3">
      <c r="A41" s="16" t="s">
        <v>107</v>
      </c>
      <c r="B41" s="12" t="s">
        <v>620</v>
      </c>
      <c r="C41" s="15" t="str">
        <f>VLOOKUP($A41,db_emp!$A$7:$N$156,2,FALSE)</f>
        <v>GHC (Grupo Hospitalar Conceição)</v>
      </c>
      <c r="D41" s="69" t="str">
        <f>VLOOKUP($A41,db_emp!$A$7:$N$157,D$5,FALSE)</f>
        <v>Redes Hospitalares</v>
      </c>
      <c r="E41" s="16" t="str">
        <f t="shared" si="5"/>
        <v>GHCO</v>
      </c>
      <c r="F41" s="16" t="str">
        <f>VLOOKUP(E41,db_emp!$D$7:$E$156,2,FALSE)</f>
        <v>GHCO</v>
      </c>
      <c r="G41" s="83"/>
      <c r="H41" s="66"/>
      <c r="I41" s="18">
        <v>1136621</v>
      </c>
      <c r="J41" s="18">
        <v>1255621</v>
      </c>
      <c r="K41" s="18">
        <v>1357366</v>
      </c>
      <c r="L41" s="18">
        <v>1427537</v>
      </c>
      <c r="M41" s="18">
        <v>1436593</v>
      </c>
      <c r="N41" s="18">
        <v>1524779</v>
      </c>
      <c r="O41" s="18">
        <v>1490679</v>
      </c>
      <c r="P41" s="18">
        <f>1336+1594095</f>
        <v>1595431</v>
      </c>
      <c r="Q41" s="19">
        <f>4275+1741074</f>
        <v>1745349</v>
      </c>
      <c r="R41" s="17">
        <f>2803+1830521</f>
        <v>1833324</v>
      </c>
    </row>
    <row r="42" spans="1:18" ht="12.75" customHeight="1" x14ac:dyDescent="0.3">
      <c r="A42" s="16" t="s">
        <v>220</v>
      </c>
      <c r="B42" s="12" t="s">
        <v>620</v>
      </c>
      <c r="C42" s="15" t="str">
        <f>VLOOKUP($A42,db_emp!$A$7:$N$156,2,FALSE)</f>
        <v>Notre Dame Participações S.A.</v>
      </c>
      <c r="D42" s="73" t="str">
        <f>VLOOKUP($A42,db_emp!$A$7:$N$157,D$5,FALSE)</f>
        <v>Planos e Seguros</v>
      </c>
      <c r="E42" s="16" t="str">
        <f t="shared" si="5"/>
        <v>GNDP</v>
      </c>
      <c r="F42" s="16" t="str">
        <f>VLOOKUP(E42,db_emp!$D$7:$E$156,2,FALSE)</f>
        <v>HAPV</v>
      </c>
      <c r="G42" s="83"/>
      <c r="H42" s="66"/>
      <c r="I42" s="18">
        <v>1513406</v>
      </c>
      <c r="J42" s="18">
        <v>2984531</v>
      </c>
      <c r="K42" s="18">
        <v>4139730</v>
      </c>
      <c r="L42" s="18">
        <v>5304923</v>
      </c>
      <c r="M42" s="18">
        <v>6135217</v>
      </c>
      <c r="N42" s="18">
        <v>8412439</v>
      </c>
      <c r="O42" s="18">
        <v>10673268</v>
      </c>
      <c r="P42" s="23">
        <v>12584361</v>
      </c>
      <c r="Q42" s="26" t="s">
        <v>25</v>
      </c>
      <c r="R42" s="26" t="s">
        <v>25</v>
      </c>
    </row>
    <row r="43" spans="1:18" ht="12.75" customHeight="1" x14ac:dyDescent="0.3">
      <c r="A43" s="16" t="s">
        <v>204</v>
      </c>
      <c r="B43" s="12" t="s">
        <v>620</v>
      </c>
      <c r="C43" s="15" t="str">
        <f>VLOOKUP($A43,db_emp!$A$7:$N$156,2,FALSE)</f>
        <v>Golden Cross/Vision Med</v>
      </c>
      <c r="D43" s="73" t="str">
        <f>VLOOKUP($A43,db_emp!$A$7:$N$157,D$5,FALSE)</f>
        <v>Planos e Seguros</v>
      </c>
      <c r="E43" s="16" t="str">
        <f t="shared" si="5"/>
        <v>GOLD</v>
      </c>
      <c r="F43" s="16" t="str">
        <f>VLOOKUP(E43,db_emp!$D$7:$E$156,2,FALSE)</f>
        <v>GOLD</v>
      </c>
      <c r="G43" s="83"/>
      <c r="H43" s="66"/>
      <c r="I43" s="23" t="s">
        <v>25</v>
      </c>
      <c r="J43" s="23" t="s">
        <v>25</v>
      </c>
      <c r="K43" s="23" t="s">
        <v>25</v>
      </c>
      <c r="L43" s="18">
        <v>1226907</v>
      </c>
      <c r="M43" s="18">
        <v>1073742</v>
      </c>
      <c r="N43" s="18">
        <v>1058990</v>
      </c>
      <c r="O43" s="18">
        <v>1079386</v>
      </c>
      <c r="P43" s="18">
        <v>1084984</v>
      </c>
      <c r="Q43" s="18">
        <v>1256674</v>
      </c>
      <c r="R43" s="18">
        <v>1631316</v>
      </c>
    </row>
    <row r="44" spans="1:18" ht="12.75" customHeight="1" x14ac:dyDescent="0.3">
      <c r="A44" s="16" t="s">
        <v>208</v>
      </c>
      <c r="B44" s="12" t="s">
        <v>620</v>
      </c>
      <c r="C44" s="15" t="str">
        <f>VLOOKUP($A44,db_emp!$A$7:$N$156,2,FALSE)</f>
        <v>GSK Farma</v>
      </c>
      <c r="D44" s="64" t="str">
        <f>VLOOKUP($A44,db_emp!$A$7:$N$157,D$5,FALSE)</f>
        <v>Ind. Farmacêutica</v>
      </c>
      <c r="E44" s="16" t="str">
        <f t="shared" si="5"/>
        <v>GSKF</v>
      </c>
      <c r="F44" s="16" t="str">
        <f>VLOOKUP(E44,db_emp!$D$7:$E$156,2,FALSE)</f>
        <v>GSKF</v>
      </c>
      <c r="G44" s="83"/>
      <c r="H44" s="66"/>
      <c r="I44" s="23" t="s">
        <v>25</v>
      </c>
      <c r="J44" s="23" t="s">
        <v>25</v>
      </c>
      <c r="K44" s="23" t="s">
        <v>25</v>
      </c>
      <c r="L44" s="23" t="s">
        <v>25</v>
      </c>
      <c r="M44" s="23" t="s">
        <v>25</v>
      </c>
      <c r="N44" s="18">
        <v>1748000</v>
      </c>
      <c r="O44" s="18">
        <v>1563752</v>
      </c>
      <c r="P44" s="18">
        <v>1822051</v>
      </c>
      <c r="Q44" s="18">
        <v>2055193</v>
      </c>
      <c r="R44" s="214">
        <v>2340512</v>
      </c>
    </row>
    <row r="45" spans="1:18" ht="12.75" customHeight="1" x14ac:dyDescent="0.3">
      <c r="A45" s="16" t="s">
        <v>212</v>
      </c>
      <c r="B45" s="12" t="s">
        <v>620</v>
      </c>
      <c r="C45" s="15" t="str">
        <f>VLOOKUP($A45,db_emp!$A$7:$N$156,2,FALSE)</f>
        <v>Hospital Alemão Oswaldo Cruz</v>
      </c>
      <c r="D45" s="69" t="str">
        <f>VLOOKUP($A45,db_emp!$A$7:$N$157,D$5,FALSE)</f>
        <v>Redes Hospitalares</v>
      </c>
      <c r="E45" s="16" t="str">
        <f t="shared" si="5"/>
        <v>HAOC</v>
      </c>
      <c r="F45" s="16" t="str">
        <f>VLOOKUP(E45,db_emp!$D$7:$E$156,2,FALSE)</f>
        <v>HAOC</v>
      </c>
      <c r="G45" s="83"/>
      <c r="H45" s="66"/>
      <c r="I45" s="23" t="s">
        <v>25</v>
      </c>
      <c r="J45" s="23" t="s">
        <v>25</v>
      </c>
      <c r="K45" s="23" t="s">
        <v>25</v>
      </c>
      <c r="L45" s="23" t="s">
        <v>25</v>
      </c>
      <c r="M45" s="23">
        <v>764029</v>
      </c>
      <c r="N45" s="23">
        <v>902857</v>
      </c>
      <c r="O45" s="23">
        <v>852496.86800000002</v>
      </c>
      <c r="P45" s="23">
        <v>1133487</v>
      </c>
      <c r="Q45" s="23">
        <v>1242854</v>
      </c>
      <c r="R45" s="23">
        <v>1308053</v>
      </c>
    </row>
    <row r="46" spans="1:18" ht="12.75" customHeight="1" x14ac:dyDescent="0.3">
      <c r="A46" s="16" t="s">
        <v>217</v>
      </c>
      <c r="B46" s="12" t="s">
        <v>620</v>
      </c>
      <c r="C46" s="15" t="str">
        <f>VLOOKUP($A46,db_emp!$A$7:$N$156,2,FALSE)</f>
        <v>Hapvida</v>
      </c>
      <c r="D46" s="73" t="str">
        <f>VLOOKUP($A46,db_emp!$A$7:$N$157,D$5,FALSE)</f>
        <v>Planos e Seguros</v>
      </c>
      <c r="E46" s="16" t="str">
        <f t="shared" si="5"/>
        <v>HAPV</v>
      </c>
      <c r="F46" s="16" t="str">
        <f>VLOOKUP(E46,db_emp!$D$7:$E$156,2,FALSE)</f>
        <v>HAPV</v>
      </c>
      <c r="G46" s="83"/>
      <c r="H46" s="66"/>
      <c r="I46" s="18">
        <v>1963000</v>
      </c>
      <c r="J46" s="18">
        <v>2459008</v>
      </c>
      <c r="K46" s="18">
        <v>3036454</v>
      </c>
      <c r="L46" s="18">
        <v>3847981</v>
      </c>
      <c r="M46" s="18">
        <v>4575898</v>
      </c>
      <c r="N46" s="18">
        <v>5634383</v>
      </c>
      <c r="O46" s="18">
        <v>8554961</v>
      </c>
      <c r="P46" s="18">
        <v>9883385</v>
      </c>
      <c r="Q46" s="23">
        <v>23748803</v>
      </c>
      <c r="R46" s="23">
        <v>27383408</v>
      </c>
    </row>
    <row r="47" spans="1:18" ht="12.75" customHeight="1" x14ac:dyDescent="0.3">
      <c r="A47" s="16" t="s">
        <v>227</v>
      </c>
      <c r="B47" s="12" t="s">
        <v>620</v>
      </c>
      <c r="C47" s="15" t="str">
        <f>VLOOKUP($A47,db_emp!$A$7:$N$156,2,FALSE)</f>
        <v>HCOR</v>
      </c>
      <c r="D47" s="69" t="str">
        <f>VLOOKUP($A47,db_emp!$A$7:$N$157,D$5,FALSE)</f>
        <v>Redes Hospitalares</v>
      </c>
      <c r="E47" s="16" t="str">
        <f t="shared" si="5"/>
        <v>HCOR</v>
      </c>
      <c r="F47" s="16" t="str">
        <f>VLOOKUP(E47,db_emp!$D$7:$E$156,2,FALSE)</f>
        <v>HCOR</v>
      </c>
      <c r="G47" s="83"/>
      <c r="H47" s="66"/>
      <c r="I47" s="23" t="s">
        <v>25</v>
      </c>
      <c r="J47" s="23" t="s">
        <v>25</v>
      </c>
      <c r="K47" s="23" t="s">
        <v>25</v>
      </c>
      <c r="L47" s="23" t="s">
        <v>25</v>
      </c>
      <c r="M47" s="23" t="s">
        <v>25</v>
      </c>
      <c r="N47" s="23">
        <v>760830</v>
      </c>
      <c r="O47" s="18">
        <v>763051</v>
      </c>
      <c r="P47" s="18">
        <v>956628</v>
      </c>
      <c r="Q47" s="18">
        <v>1022984</v>
      </c>
      <c r="R47" s="23">
        <v>1125458</v>
      </c>
    </row>
    <row r="48" spans="1:18" ht="12.75" customHeight="1" x14ac:dyDescent="0.3">
      <c r="A48" s="77" t="s">
        <v>933</v>
      </c>
      <c r="B48" s="62" t="s">
        <v>620</v>
      </c>
      <c r="C48" s="58" t="str">
        <f>VLOOKUP($A48,db_emp!$A$7:$N$156,2,FALSE)</f>
        <v>Hemobrás</v>
      </c>
      <c r="D48" s="76" t="str">
        <f>VLOOKUP($A48,db_emp!$A$7:$N$157,D$5,FALSE)</f>
        <v>Ind. Farmacêutica</v>
      </c>
      <c r="E48" s="77" t="str">
        <f t="shared" si="5"/>
        <v>HEBR</v>
      </c>
      <c r="F48" s="16" t="str">
        <f>VLOOKUP(E48,db_emp!$D$7:$E$156,2,FALSE)</f>
        <v>HEBR</v>
      </c>
      <c r="G48" s="83"/>
      <c r="H48" s="225"/>
      <c r="I48" s="23">
        <v>194493.11300000001</v>
      </c>
      <c r="J48" s="23">
        <v>379274.08299999998</v>
      </c>
      <c r="K48" s="23">
        <v>604967.13600000006</v>
      </c>
      <c r="L48" s="23">
        <v>733167.19</v>
      </c>
      <c r="M48" s="23">
        <v>729508.44799999997</v>
      </c>
      <c r="N48" s="23">
        <v>815421</v>
      </c>
      <c r="O48" s="18">
        <v>781920</v>
      </c>
      <c r="P48" s="18">
        <v>990080</v>
      </c>
      <c r="Q48" s="18">
        <v>953161.17299999995</v>
      </c>
      <c r="R48" s="23">
        <v>1014537.898</v>
      </c>
    </row>
    <row r="49" spans="1:18" ht="12.75" customHeight="1" x14ac:dyDescent="0.3">
      <c r="A49" s="16" t="s">
        <v>193</v>
      </c>
      <c r="B49" s="12" t="s">
        <v>620</v>
      </c>
      <c r="C49" s="15" t="str">
        <f>VLOOKUP($A49,db_emp!$A$7:$N$156,2,FALSE)</f>
        <v>Hermes Pardini</v>
      </c>
      <c r="D49" s="72" t="str">
        <f>VLOOKUP($A49,db_emp!$A$7:$N$157,D$5,FALSE)</f>
        <v>Diagnóstico e Terapia</v>
      </c>
      <c r="E49" s="16" t="str">
        <f t="shared" si="5"/>
        <v>HEPA</v>
      </c>
      <c r="F49" s="16" t="str">
        <f>VLOOKUP(E49,db_emp!$D$7:$E$156,2,FALSE)</f>
        <v>FLEU</v>
      </c>
      <c r="G49" s="83"/>
      <c r="H49" s="66"/>
      <c r="I49" s="25">
        <v>696529</v>
      </c>
      <c r="J49" s="25">
        <v>771786</v>
      </c>
      <c r="K49" s="25">
        <v>899414</v>
      </c>
      <c r="L49" s="34">
        <v>1117038</v>
      </c>
      <c r="M49" s="25">
        <v>1204709</v>
      </c>
      <c r="N49" s="25">
        <v>1353634</v>
      </c>
      <c r="O49" s="25">
        <v>1494012</v>
      </c>
      <c r="P49" s="25">
        <v>1985798</v>
      </c>
      <c r="Q49" s="25">
        <v>2098683</v>
      </c>
      <c r="R49" s="49" t="s">
        <v>25</v>
      </c>
    </row>
    <row r="50" spans="1:18" ht="12.75" customHeight="1" x14ac:dyDescent="0.3">
      <c r="A50" s="16" t="s">
        <v>230</v>
      </c>
      <c r="B50" s="12" t="s">
        <v>620</v>
      </c>
      <c r="C50" s="15" t="str">
        <f>VLOOKUP($A50,db_emp!$A$7:$N$156,2,FALSE)</f>
        <v>Hospital Care</v>
      </c>
      <c r="D50" s="69" t="str">
        <f>VLOOKUP($A50,db_emp!$A$7:$N$157,D$5,FALSE)</f>
        <v>Redes Hospitalares</v>
      </c>
      <c r="E50" s="16" t="str">
        <f t="shared" si="5"/>
        <v>HOCA</v>
      </c>
      <c r="F50" s="16" t="str">
        <f>VLOOKUP(E50,db_emp!$D$7:$E$156,2,FALSE)</f>
        <v>HOCA</v>
      </c>
      <c r="G50" s="83"/>
      <c r="H50" s="66"/>
      <c r="I50" s="67" t="s">
        <v>25</v>
      </c>
      <c r="J50" s="67" t="s">
        <v>25</v>
      </c>
      <c r="K50" s="67" t="s">
        <v>25</v>
      </c>
      <c r="L50" s="23">
        <v>269011</v>
      </c>
      <c r="M50" s="23">
        <v>572674</v>
      </c>
      <c r="N50" s="23">
        <v>774022</v>
      </c>
      <c r="O50" s="23">
        <v>983750</v>
      </c>
      <c r="P50" s="23">
        <v>1616710</v>
      </c>
      <c r="Q50" s="23">
        <v>1592631</v>
      </c>
      <c r="R50" s="23">
        <v>1975854</v>
      </c>
    </row>
    <row r="51" spans="1:18" ht="12.75" customHeight="1" x14ac:dyDescent="0.3">
      <c r="A51" s="16" t="s">
        <v>234</v>
      </c>
      <c r="B51" s="12" t="s">
        <v>620</v>
      </c>
      <c r="C51" s="15" t="str">
        <f>VLOOKUP($A51,db_emp!$A$7:$N$156,2,FALSE)</f>
        <v>Hypera Pharma</v>
      </c>
      <c r="D51" s="207" t="str">
        <f>VLOOKUP($A51,db_emp!$A$7:$N$157,D$5,FALSE)</f>
        <v>Ind. Farmacêutica</v>
      </c>
      <c r="E51" s="16" t="str">
        <f t="shared" si="5"/>
        <v>HYPE</v>
      </c>
      <c r="F51" s="16" t="str">
        <f>VLOOKUP(E51,db_emp!$D$7:$E$156,2,FALSE)</f>
        <v>HYPE</v>
      </c>
      <c r="G51" s="83"/>
      <c r="H51" s="66"/>
      <c r="I51" s="18">
        <v>2768096</v>
      </c>
      <c r="J51" s="18">
        <v>2956649</v>
      </c>
      <c r="K51" s="18">
        <v>3228092</v>
      </c>
      <c r="L51" s="18">
        <v>3499899</v>
      </c>
      <c r="M51" s="18">
        <v>3724309</v>
      </c>
      <c r="N51" s="18">
        <v>3294749</v>
      </c>
      <c r="O51" s="18">
        <v>4088871</v>
      </c>
      <c r="P51" s="18">
        <v>5937373</v>
      </c>
      <c r="Q51" s="18">
        <v>7546355</v>
      </c>
      <c r="R51" s="209">
        <v>7994963</v>
      </c>
    </row>
    <row r="52" spans="1:18" ht="12.75" customHeight="1" x14ac:dyDescent="0.3">
      <c r="A52" s="16" t="s">
        <v>147</v>
      </c>
      <c r="B52" s="12" t="s">
        <v>620</v>
      </c>
      <c r="C52" s="15" t="str">
        <f>VLOOKUP($A52,db_emp!$A$7:$N$156,2,FALSE)</f>
        <v>Rede Ímpar</v>
      </c>
      <c r="D52" s="180" t="str">
        <f>VLOOKUP($A52,db_emp!$A$7:$N$157,D$5,FALSE)</f>
        <v>Redes Hospitalares</v>
      </c>
      <c r="E52" s="16" t="str">
        <f t="shared" si="5"/>
        <v>IMPA</v>
      </c>
      <c r="F52" s="16" t="str">
        <f>VLOOKUP(E52,db_emp!$D$7:$E$156,2,FALSE)</f>
        <v>DASA</v>
      </c>
      <c r="G52" s="83"/>
      <c r="H52" s="66"/>
      <c r="I52" s="23" t="s">
        <v>25</v>
      </c>
      <c r="J52" s="18">
        <v>1390044</v>
      </c>
      <c r="K52" s="18">
        <v>1618347</v>
      </c>
      <c r="L52" s="18">
        <v>1864084</v>
      </c>
      <c r="M52" s="18">
        <v>2185006</v>
      </c>
      <c r="N52" s="18">
        <v>2883452</v>
      </c>
      <c r="O52" s="18">
        <v>2690793</v>
      </c>
      <c r="P52" s="18">
        <v>3874827</v>
      </c>
      <c r="Q52" s="23" t="s">
        <v>25</v>
      </c>
      <c r="R52" s="23" t="s">
        <v>25</v>
      </c>
    </row>
    <row r="53" spans="1:18" ht="12.75" customHeight="1" x14ac:dyDescent="0.3">
      <c r="A53" s="16" t="s">
        <v>242</v>
      </c>
      <c r="B53" s="12" t="s">
        <v>620</v>
      </c>
      <c r="C53" s="15" t="str">
        <f>VLOOKUP($A53,db_emp!$A$7:$N$156,2,FALSE)</f>
        <v>Kora Saúde</v>
      </c>
      <c r="D53" s="180" t="str">
        <f>VLOOKUP($A53,db_emp!$A$7:$N$157,D$5,FALSE)</f>
        <v>Redes Hospitalares</v>
      </c>
      <c r="E53" s="16" t="str">
        <f t="shared" si="5"/>
        <v>KORA</v>
      </c>
      <c r="F53" s="16" t="str">
        <f>VLOOKUP(E53,db_emp!$D$7:$E$156,2,FALSE)</f>
        <v>KORA</v>
      </c>
      <c r="G53" s="83"/>
      <c r="H53" s="66"/>
      <c r="I53" s="211" t="s">
        <v>25</v>
      </c>
      <c r="J53" s="211" t="s">
        <v>25</v>
      </c>
      <c r="K53" s="211" t="s">
        <v>25</v>
      </c>
      <c r="L53" s="23">
        <v>263652</v>
      </c>
      <c r="M53" s="17">
        <v>284189</v>
      </c>
      <c r="N53" s="17">
        <v>442035</v>
      </c>
      <c r="O53" s="18">
        <v>612287</v>
      </c>
      <c r="P53" s="18">
        <v>1261856</v>
      </c>
      <c r="Q53" s="18">
        <v>2046729</v>
      </c>
      <c r="R53" s="23">
        <v>2259687</v>
      </c>
    </row>
    <row r="54" spans="1:18" ht="12.75" customHeight="1" x14ac:dyDescent="0.3">
      <c r="A54" s="16" t="s">
        <v>246</v>
      </c>
      <c r="B54" s="12" t="s">
        <v>620</v>
      </c>
      <c r="C54" s="15" t="str">
        <f>VLOOKUP($A54,db_emp!$A$7:$N$156,2,FALSE)</f>
        <v>Libbs</v>
      </c>
      <c r="D54" s="76" t="str">
        <f>VLOOKUP($A54,db_emp!$A$7:$N$157,D$5,FALSE)</f>
        <v>Ind. Farmacêutica</v>
      </c>
      <c r="E54" s="16" t="str">
        <f t="shared" si="5"/>
        <v>LIBB</v>
      </c>
      <c r="F54" s="16" t="str">
        <f>VLOOKUP(E54,db_emp!$D$7:$E$156,2,FALSE)</f>
        <v>LIBB</v>
      </c>
      <c r="G54" s="83"/>
      <c r="H54" s="66"/>
      <c r="I54" s="120" t="s">
        <v>25</v>
      </c>
      <c r="J54" s="120" t="s">
        <v>25</v>
      </c>
      <c r="K54" s="120" t="s">
        <v>25</v>
      </c>
      <c r="L54" s="120" t="s">
        <v>25</v>
      </c>
      <c r="M54" s="120" t="s">
        <v>25</v>
      </c>
      <c r="N54" s="120">
        <v>1720622</v>
      </c>
      <c r="O54" s="120">
        <v>1852451</v>
      </c>
      <c r="P54" s="120">
        <v>2172390</v>
      </c>
      <c r="Q54" s="184">
        <v>2342386</v>
      </c>
      <c r="R54" s="60">
        <v>2606068</v>
      </c>
    </row>
    <row r="55" spans="1:18" ht="12.75" customHeight="1" x14ac:dyDescent="0.3">
      <c r="A55" s="16" t="s">
        <v>250</v>
      </c>
      <c r="B55" s="12" t="s">
        <v>620</v>
      </c>
      <c r="C55" s="15" t="str">
        <f>VLOOKUP($A55,db_emp!$A$7:$N$156,2,FALSE)</f>
        <v>Mater Dei</v>
      </c>
      <c r="D55" s="181" t="str">
        <f>VLOOKUP($A55,db_emp!$A$7:$N$157,D$5,FALSE)</f>
        <v>Redes Hospitalares</v>
      </c>
      <c r="E55" s="16" t="str">
        <f t="shared" si="5"/>
        <v>MDEI</v>
      </c>
      <c r="F55" s="16" t="str">
        <f>VLOOKUP(E55,db_emp!$D$7:$E$156,2,FALSE)</f>
        <v>MDEI</v>
      </c>
      <c r="G55" s="83"/>
      <c r="H55" s="66"/>
      <c r="I55" s="120">
        <v>318987</v>
      </c>
      <c r="J55" s="120">
        <v>430256</v>
      </c>
      <c r="K55" s="120">
        <v>525374</v>
      </c>
      <c r="L55" s="120">
        <v>599594</v>
      </c>
      <c r="M55" s="120">
        <v>626556</v>
      </c>
      <c r="N55" s="120">
        <v>732639</v>
      </c>
      <c r="O55" s="120">
        <v>717861</v>
      </c>
      <c r="P55" s="184">
        <v>1024313</v>
      </c>
      <c r="Q55" s="184">
        <v>1763132</v>
      </c>
      <c r="R55" s="197">
        <v>2187665</v>
      </c>
    </row>
    <row r="56" spans="1:18" ht="12.75" customHeight="1" x14ac:dyDescent="0.3">
      <c r="A56" s="16" t="s">
        <v>349</v>
      </c>
      <c r="B56" s="12" t="s">
        <v>620</v>
      </c>
      <c r="C56" s="15" t="str">
        <f>VLOOKUP($A56,db_emp!$A$7:$N$156,2,FALSE)</f>
        <v>Medley</v>
      </c>
      <c r="D56" s="64" t="str">
        <f>VLOOKUP($A56,db_emp!$A$7:$N$157,D$5,FALSE)</f>
        <v>Ind. Farmacêutica</v>
      </c>
      <c r="E56" s="16" t="str">
        <f t="shared" si="5"/>
        <v>MEDL</v>
      </c>
      <c r="F56" s="16" t="str">
        <f>VLOOKUP(E56,db_emp!$D$7:$E$156,2,FALSE)</f>
        <v>SANO</v>
      </c>
      <c r="G56" s="83"/>
      <c r="H56" s="66"/>
      <c r="I56" s="18">
        <v>870838</v>
      </c>
      <c r="J56" s="18">
        <v>847155</v>
      </c>
      <c r="K56" s="18">
        <v>834680</v>
      </c>
      <c r="L56" s="18">
        <v>838500</v>
      </c>
      <c r="M56" s="23" t="s">
        <v>25</v>
      </c>
      <c r="N56" s="23" t="s">
        <v>25</v>
      </c>
      <c r="O56" s="23" t="s">
        <v>25</v>
      </c>
      <c r="P56" s="23" t="s">
        <v>25</v>
      </c>
      <c r="Q56" s="23" t="s">
        <v>25</v>
      </c>
      <c r="R56" s="23" t="s">
        <v>25</v>
      </c>
    </row>
    <row r="57" spans="1:18" ht="12.75" customHeight="1" x14ac:dyDescent="0.3">
      <c r="A57" s="8" t="s">
        <v>254</v>
      </c>
      <c r="B57" s="12" t="s">
        <v>620</v>
      </c>
      <c r="C57" s="15" t="str">
        <f>VLOOKUP($A57,db_emp!$A$7:$N$156,2,FALSE)</f>
        <v>Merck S.A.</v>
      </c>
      <c r="D57" s="64" t="str">
        <f>VLOOKUP($A57,db_emp!$A$7:$N$157,D$5,FALSE)</f>
        <v>Ind. Farmacêutica</v>
      </c>
      <c r="E57" s="16" t="str">
        <f t="shared" si="5"/>
        <v>MERC</v>
      </c>
      <c r="F57" s="8" t="s">
        <v>254</v>
      </c>
      <c r="G57" s="83"/>
      <c r="H57" s="66"/>
      <c r="I57" s="120" t="s">
        <v>25</v>
      </c>
      <c r="J57" s="120" t="s">
        <v>25</v>
      </c>
      <c r="K57" s="120" t="s">
        <v>25</v>
      </c>
      <c r="L57" s="120" t="s">
        <v>25</v>
      </c>
      <c r="M57" s="120" t="s">
        <v>25</v>
      </c>
      <c r="N57" s="120" t="s">
        <v>25</v>
      </c>
      <c r="O57" s="120">
        <v>1636515</v>
      </c>
      <c r="P57" s="120">
        <v>1681197</v>
      </c>
      <c r="Q57" s="120">
        <v>2015854</v>
      </c>
      <c r="R57" s="120">
        <v>2312195</v>
      </c>
    </row>
    <row r="58" spans="1:18" ht="12.75" customHeight="1" x14ac:dyDescent="0.3">
      <c r="A58" s="16" t="s">
        <v>257</v>
      </c>
      <c r="B58" s="12" t="s">
        <v>620</v>
      </c>
      <c r="C58" s="15" t="str">
        <f>VLOOKUP($A58,db_emp!$A$7:$N$156,2,FALSE)</f>
        <v>Hospital Moinhos de Vento</v>
      </c>
      <c r="D58" s="69" t="str">
        <f>VLOOKUP($A58,db_emp!$A$7:$N$157,D$5,FALSE)</f>
        <v>Redes Hospitalares</v>
      </c>
      <c r="E58" s="16" t="str">
        <f t="shared" si="5"/>
        <v>MOVE</v>
      </c>
      <c r="F58" s="16" t="str">
        <f>VLOOKUP(E58,db_emp!$D$7:$E$156,2,FALSE)</f>
        <v>MOVE</v>
      </c>
      <c r="G58" s="83"/>
      <c r="H58" s="66"/>
      <c r="I58" s="23" t="s">
        <v>25</v>
      </c>
      <c r="J58" s="23" t="s">
        <v>25</v>
      </c>
      <c r="K58" s="23" t="s">
        <v>25</v>
      </c>
      <c r="L58" s="23" t="s">
        <v>25</v>
      </c>
      <c r="M58" s="23" t="s">
        <v>25</v>
      </c>
      <c r="N58" s="23" t="s">
        <v>25</v>
      </c>
      <c r="O58" s="23" t="s">
        <v>25</v>
      </c>
      <c r="P58" s="17">
        <v>1104565</v>
      </c>
      <c r="Q58" s="17">
        <v>1230366</v>
      </c>
      <c r="R58" s="20">
        <v>1347776</v>
      </c>
    </row>
    <row r="59" spans="1:18" ht="12.75" customHeight="1" x14ac:dyDescent="0.3">
      <c r="A59" s="16" t="s">
        <v>265</v>
      </c>
      <c r="B59" s="12" t="s">
        <v>620</v>
      </c>
      <c r="C59" s="15" t="str">
        <f>VLOOKUP($A59,db_emp!$A$7:$N$156,2,FALSE)</f>
        <v>Nissei</v>
      </c>
      <c r="D59" s="74" t="str">
        <f>VLOOKUP($A59,db_emp!$A$7:$N$157,D$5,FALSE)</f>
        <v>Farmácias e Drogarias</v>
      </c>
      <c r="E59" s="16" t="str">
        <f t="shared" si="5"/>
        <v>NISS</v>
      </c>
      <c r="F59" s="16" t="str">
        <f>VLOOKUP(E59,db_emp!$D$7:$E$156,2,FALSE)</f>
        <v>NISS</v>
      </c>
      <c r="G59" s="83"/>
      <c r="H59" s="66"/>
      <c r="I59" s="18">
        <v>1109302</v>
      </c>
      <c r="J59" s="18">
        <v>1102733</v>
      </c>
      <c r="K59" s="18">
        <v>1127936</v>
      </c>
      <c r="L59" s="19">
        <v>1236667</v>
      </c>
      <c r="M59" s="19">
        <v>1345637</v>
      </c>
      <c r="N59" s="18">
        <v>1499474</v>
      </c>
      <c r="O59" s="18">
        <v>1613151</v>
      </c>
      <c r="P59" s="18">
        <v>1860022</v>
      </c>
      <c r="Q59" s="18">
        <v>2207011</v>
      </c>
      <c r="R59" s="20">
        <v>2549996</v>
      </c>
    </row>
    <row r="60" spans="1:18" ht="12.75" customHeight="1" x14ac:dyDescent="0.3">
      <c r="A60" s="16" t="s">
        <v>269</v>
      </c>
      <c r="B60" s="12" t="s">
        <v>620</v>
      </c>
      <c r="C60" s="15" t="str">
        <f>VLOOKUP($A60,db_emp!$A$7:$N$156,2,FALSE)</f>
        <v>Novo Nordisk</v>
      </c>
      <c r="D60" s="64" t="str">
        <f>VLOOKUP($A60,db_emp!$A$7:$N$157,D$5,FALSE)</f>
        <v>Ind. Farmacêutica</v>
      </c>
      <c r="E60" s="16" t="str">
        <f t="shared" si="5"/>
        <v>NNOR</v>
      </c>
      <c r="F60" s="16" t="str">
        <f>VLOOKUP(E60,db_emp!$D$7:$E$156,2,FALSE)</f>
        <v>NNOR</v>
      </c>
      <c r="G60" s="83"/>
      <c r="H60" s="66"/>
      <c r="I60" s="18">
        <v>997351</v>
      </c>
      <c r="J60" s="18">
        <v>827739</v>
      </c>
      <c r="K60" s="18">
        <v>738466</v>
      </c>
      <c r="L60" s="18">
        <v>746780</v>
      </c>
      <c r="M60" s="18">
        <v>753611</v>
      </c>
      <c r="N60" s="18">
        <v>826172</v>
      </c>
      <c r="O60" s="18">
        <v>866062</v>
      </c>
      <c r="P60" s="23" t="s">
        <v>25</v>
      </c>
      <c r="Q60" s="23" t="s">
        <v>25</v>
      </c>
      <c r="R60" s="23" t="s">
        <v>25</v>
      </c>
    </row>
    <row r="61" spans="1:18" ht="12.75" customHeight="1" x14ac:dyDescent="0.3">
      <c r="A61" s="16" t="s">
        <v>273</v>
      </c>
      <c r="B61" s="12" t="s">
        <v>620</v>
      </c>
      <c r="C61" s="15" t="str">
        <f>VLOOKUP($A61,db_emp!$A$7:$N$156,2,FALSE)</f>
        <v>Novartis</v>
      </c>
      <c r="D61" s="64" t="str">
        <f>VLOOKUP($A61,db_emp!$A$7:$N$157,D$5,FALSE)</f>
        <v>Ind. Farmacêutica</v>
      </c>
      <c r="E61" s="16" t="str">
        <f t="shared" si="5"/>
        <v>NOVA</v>
      </c>
      <c r="F61" s="16" t="str">
        <f>VLOOKUP(E61,db_emp!$D$7:$E$156,2,FALSE)</f>
        <v>NOVA</v>
      </c>
      <c r="G61" s="83"/>
      <c r="H61" s="66"/>
      <c r="I61" s="18">
        <v>2694842</v>
      </c>
      <c r="J61" s="18">
        <v>2741912</v>
      </c>
      <c r="K61" s="18">
        <v>3009480</v>
      </c>
      <c r="L61" s="18">
        <v>2985840</v>
      </c>
      <c r="M61" s="18">
        <v>3221424</v>
      </c>
      <c r="N61" s="18">
        <v>3507094</v>
      </c>
      <c r="O61" s="18">
        <v>3244787</v>
      </c>
      <c r="P61" s="18">
        <v>3442977</v>
      </c>
      <c r="Q61" s="18">
        <v>4046854</v>
      </c>
      <c r="R61" s="24">
        <v>4971604</v>
      </c>
    </row>
    <row r="62" spans="1:18" ht="12.75" customHeight="1" x14ac:dyDescent="0.3">
      <c r="A62" s="16" t="s">
        <v>115</v>
      </c>
      <c r="B62" s="12" t="s">
        <v>620</v>
      </c>
      <c r="C62" s="15" t="str">
        <f>VLOOKUP($A62,db_emp!$A$7:$N$156,2,FALSE)</f>
        <v>Odontoprev</v>
      </c>
      <c r="D62" s="73" t="str">
        <f>VLOOKUP($A62,db_emp!$A$7:$N$157,D$5,FALSE)</f>
        <v>Planos e Seguros</v>
      </c>
      <c r="E62" s="16" t="str">
        <f t="shared" si="5"/>
        <v>ODON</v>
      </c>
      <c r="F62" s="16" t="str">
        <f>VLOOKUP(E62,db_emp!$D$7:$E$156,2,FALSE)</f>
        <v>BRSA</v>
      </c>
      <c r="G62" s="83"/>
      <c r="H62" s="66"/>
      <c r="I62" s="18">
        <v>1139838</v>
      </c>
      <c r="J62" s="18">
        <v>1236798</v>
      </c>
      <c r="K62" s="18">
        <v>1347871</v>
      </c>
      <c r="L62" s="18">
        <v>1415789</v>
      </c>
      <c r="M62" s="18">
        <v>1519621</v>
      </c>
      <c r="N62" s="18">
        <v>1778599</v>
      </c>
      <c r="O62" s="18">
        <v>1736993</v>
      </c>
      <c r="P62" s="18">
        <v>1809030</v>
      </c>
      <c r="Q62" s="19">
        <v>1825386</v>
      </c>
      <c r="R62" s="20">
        <v>2058108</v>
      </c>
    </row>
    <row r="63" spans="1:18" ht="12.75" customHeight="1" x14ac:dyDescent="0.3">
      <c r="A63" s="16" t="s">
        <v>277</v>
      </c>
      <c r="B63" s="12" t="s">
        <v>620</v>
      </c>
      <c r="C63" s="15" t="str">
        <f>VLOOKUP($A63,db_emp!$A$7:$N$156,2,FALSE)</f>
        <v>Omint</v>
      </c>
      <c r="D63" s="73" t="str">
        <f>VLOOKUP($A63,db_emp!$A$7:$N$157,D$5,FALSE)</f>
        <v>Planos e Seguros</v>
      </c>
      <c r="E63" s="16" t="str">
        <f t="shared" si="5"/>
        <v>OMIN</v>
      </c>
      <c r="F63" s="16" t="str">
        <f>VLOOKUP(E63,db_emp!$D$7:$E$156,2,FALSE)</f>
        <v>OMIN</v>
      </c>
      <c r="G63" s="83"/>
      <c r="H63" s="66"/>
      <c r="I63" s="23" t="s">
        <v>25</v>
      </c>
      <c r="J63" s="23" t="s">
        <v>25</v>
      </c>
      <c r="K63" s="23" t="s">
        <v>25</v>
      </c>
      <c r="L63" s="18">
        <v>1378136</v>
      </c>
      <c r="M63" s="18">
        <v>1499980</v>
      </c>
      <c r="N63" s="18">
        <v>1612244</v>
      </c>
      <c r="O63" s="18">
        <v>1706485</v>
      </c>
      <c r="P63" s="18">
        <v>1755765</v>
      </c>
      <c r="Q63" s="18">
        <v>1959392</v>
      </c>
      <c r="R63" s="20">
        <v>2268734</v>
      </c>
    </row>
    <row r="64" spans="1:18" ht="12.75" customHeight="1" x14ac:dyDescent="0.3">
      <c r="A64" s="16" t="s">
        <v>281</v>
      </c>
      <c r="B64" s="12" t="s">
        <v>620</v>
      </c>
      <c r="C64" s="15" t="str">
        <f>VLOOKUP($A64,db_emp!$A$7:$N$156,2,FALSE)</f>
        <v>Oncoclínicas</v>
      </c>
      <c r="D64" s="72" t="str">
        <f>VLOOKUP($A64,db_emp!$A$7:$N$157,D$5,FALSE)</f>
        <v>Diagnóstico e Terapia</v>
      </c>
      <c r="E64" s="16" t="str">
        <f t="shared" si="5"/>
        <v>ONCC</v>
      </c>
      <c r="F64" s="16" t="str">
        <f>VLOOKUP(E64,db_emp!$D$7:$E$156,2,FALSE)</f>
        <v>ONCC</v>
      </c>
      <c r="G64" s="83"/>
      <c r="H64" s="66"/>
      <c r="I64" s="33" t="s">
        <v>25</v>
      </c>
      <c r="J64" s="33" t="s">
        <v>25</v>
      </c>
      <c r="K64" s="34">
        <v>594811</v>
      </c>
      <c r="L64" s="34">
        <v>791837</v>
      </c>
      <c r="M64" s="34">
        <v>1050836</v>
      </c>
      <c r="N64" s="34">
        <v>1689510</v>
      </c>
      <c r="O64" s="34">
        <v>2035191</v>
      </c>
      <c r="P64" s="34">
        <v>2702066</v>
      </c>
      <c r="Q64" s="34">
        <v>4088252</v>
      </c>
      <c r="R64" s="35">
        <v>5488776</v>
      </c>
    </row>
    <row r="65" spans="1:18" ht="12.75" customHeight="1" x14ac:dyDescent="0.3">
      <c r="A65" s="16" t="s">
        <v>289</v>
      </c>
      <c r="B65" s="12" t="s">
        <v>620</v>
      </c>
      <c r="C65" s="15" t="str">
        <f>VLOOKUP($A65,db_emp!$A$7:$N$156,2,FALSE)</f>
        <v>Pague Menos</v>
      </c>
      <c r="D65" s="74" t="str">
        <f>VLOOKUP($A65,db_emp!$A$7:$N$157,D$5,FALSE)</f>
        <v>Farmácias e Drogarias</v>
      </c>
      <c r="E65" s="16" t="str">
        <f t="shared" si="5"/>
        <v>PGME</v>
      </c>
      <c r="F65" s="16" t="str">
        <f>VLOOKUP(E65,db_emp!$D$7:$E$156,2,FALSE)</f>
        <v>PGME</v>
      </c>
      <c r="G65" s="83"/>
      <c r="H65" s="66"/>
      <c r="I65" s="18">
        <v>4081834</v>
      </c>
      <c r="J65" s="18">
        <v>4630548</v>
      </c>
      <c r="K65" s="18">
        <v>5542343</v>
      </c>
      <c r="L65" s="18">
        <v>5962804</v>
      </c>
      <c r="M65" s="18">
        <v>6245050</v>
      </c>
      <c r="N65" s="18">
        <v>6422248</v>
      </c>
      <c r="O65" s="19">
        <v>6858492</v>
      </c>
      <c r="P65" s="18">
        <v>7528710</v>
      </c>
      <c r="Q65" s="18">
        <v>9189075</v>
      </c>
      <c r="R65" s="20">
        <v>11202122</v>
      </c>
    </row>
    <row r="66" spans="1:18" ht="12.75" customHeight="1" x14ac:dyDescent="0.3">
      <c r="A66" s="16" t="s">
        <v>293</v>
      </c>
      <c r="B66" s="12" t="s">
        <v>620</v>
      </c>
      <c r="C66" s="15" t="str">
        <f>VLOOKUP($A66,db_emp!$A$7:$N$156,2,FALSE)</f>
        <v>Porto Saúde</v>
      </c>
      <c r="D66" s="73" t="str">
        <f>VLOOKUP($A66,db_emp!$A$7:$N$157,D$5,FALSE)</f>
        <v>Planos e Seguros</v>
      </c>
      <c r="E66" s="16" t="str">
        <f t="shared" si="5"/>
        <v>POSA</v>
      </c>
      <c r="F66" s="16" t="str">
        <f>VLOOKUP(E66,db_emp!$D$7:$E$156,2,FALSE)</f>
        <v>POSA</v>
      </c>
      <c r="G66" s="83"/>
      <c r="H66" s="66"/>
      <c r="I66" s="18">
        <v>1053252</v>
      </c>
      <c r="J66" s="18">
        <v>1056684</v>
      </c>
      <c r="K66" s="18">
        <v>1100611</v>
      </c>
      <c r="L66" s="18">
        <v>1245137</v>
      </c>
      <c r="M66" s="18">
        <v>1426853</v>
      </c>
      <c r="N66" s="18">
        <v>1613904</v>
      </c>
      <c r="O66" s="18">
        <v>1823357</v>
      </c>
      <c r="P66" s="18">
        <v>2109455</v>
      </c>
      <c r="Q66" s="18">
        <v>3131864</v>
      </c>
      <c r="R66" s="20">
        <v>4310110</v>
      </c>
    </row>
    <row r="67" spans="1:18" ht="12.75" customHeight="1" x14ac:dyDescent="0.3">
      <c r="A67" s="16" t="s">
        <v>297</v>
      </c>
      <c r="B67" s="12" t="s">
        <v>620</v>
      </c>
      <c r="C67" s="15" t="str">
        <f>VLOOKUP($A67,db_emp!$A$7:$N$156,2,FALSE)</f>
        <v>Prati-Donaduzzi</v>
      </c>
      <c r="D67" s="64" t="str">
        <f>VLOOKUP($A67,db_emp!$A$7:$N$157,D$5,FALSE)</f>
        <v>Ind. Farmacêutica</v>
      </c>
      <c r="E67" s="16" t="str">
        <f t="shared" si="5"/>
        <v>PRAT</v>
      </c>
      <c r="F67" s="16" t="str">
        <f>VLOOKUP(E67,db_emp!$D$7:$E$156,2,FALSE)</f>
        <v>PRAT</v>
      </c>
      <c r="G67" s="83"/>
      <c r="H67" s="66"/>
      <c r="I67" s="23" t="s">
        <v>25</v>
      </c>
      <c r="J67" s="23" t="s">
        <v>25</v>
      </c>
      <c r="K67" s="23">
        <v>698872</v>
      </c>
      <c r="L67" s="23">
        <v>785731</v>
      </c>
      <c r="M67" s="23">
        <v>798937</v>
      </c>
      <c r="N67" s="23">
        <v>946220</v>
      </c>
      <c r="O67" s="23">
        <v>1168143</v>
      </c>
      <c r="P67" s="23">
        <v>1286662</v>
      </c>
      <c r="Q67" s="23">
        <v>1532385</v>
      </c>
      <c r="R67" s="211">
        <v>1852365</v>
      </c>
    </row>
    <row r="68" spans="1:18" ht="12.75" customHeight="1" x14ac:dyDescent="0.3">
      <c r="A68" s="16" t="s">
        <v>301</v>
      </c>
      <c r="B68" s="12" t="s">
        <v>620</v>
      </c>
      <c r="C68" s="15" t="str">
        <f>VLOOKUP($A68,db_emp!$A$7:$N$156,2,FALSE)</f>
        <v>PreventSenior</v>
      </c>
      <c r="D68" s="73" t="str">
        <f>VLOOKUP($A68,db_emp!$A$7:$N$157,D$5,FALSE)</f>
        <v>Planos e Seguros</v>
      </c>
      <c r="E68" s="16" t="str">
        <f t="shared" si="5"/>
        <v>PREV</v>
      </c>
      <c r="F68" s="16" t="str">
        <f>VLOOKUP(E68,db_emp!$D$7:$E$156,2,FALSE)</f>
        <v>PREV</v>
      </c>
      <c r="G68" s="83"/>
      <c r="H68" s="66"/>
      <c r="I68" s="18">
        <v>1066771</v>
      </c>
      <c r="J68" s="18">
        <v>1476111</v>
      </c>
      <c r="K68" s="18">
        <v>1900311</v>
      </c>
      <c r="L68" s="18">
        <v>2325447</v>
      </c>
      <c r="M68" s="18">
        <v>2866086</v>
      </c>
      <c r="N68" s="18">
        <v>3487958</v>
      </c>
      <c r="O68" s="18">
        <v>4097128</v>
      </c>
      <c r="P68" s="18">
        <v>4928114</v>
      </c>
      <c r="Q68" s="19">
        <v>4633087</v>
      </c>
      <c r="R68" s="20">
        <v>6108758</v>
      </c>
    </row>
    <row r="69" spans="1:18" ht="12.75" customHeight="1" x14ac:dyDescent="0.3">
      <c r="A69" s="16" t="s">
        <v>307</v>
      </c>
      <c r="B69" s="12" t="s">
        <v>620</v>
      </c>
      <c r="C69" s="15" t="str">
        <f>VLOOKUP($A69,db_emp!$A$7:$N$156,2,FALSE)</f>
        <v>Profarma</v>
      </c>
      <c r="D69" s="82" t="str">
        <f>VLOOKUP($A69,db_emp!$A$7:$N$157,D$5,FALSE)</f>
        <v>Distribuição</v>
      </c>
      <c r="E69" s="16" t="str">
        <f t="shared" si="5"/>
        <v>PROF</v>
      </c>
      <c r="F69" s="16" t="str">
        <f>VLOOKUP(E69,db_emp!$D$7:$E$156,2,FALSE)</f>
        <v>PROF</v>
      </c>
      <c r="G69" s="83"/>
      <c r="H69" s="66"/>
      <c r="I69" s="18">
        <v>3165171</v>
      </c>
      <c r="J69" s="18">
        <v>3360959</v>
      </c>
      <c r="K69" s="18">
        <v>3750363</v>
      </c>
      <c r="L69" s="18">
        <v>3706470</v>
      </c>
      <c r="M69" s="18">
        <v>3875082</v>
      </c>
      <c r="N69" s="18">
        <v>4498343</v>
      </c>
      <c r="O69" s="18">
        <v>5242284</v>
      </c>
      <c r="P69" s="18">
        <v>6116541</v>
      </c>
      <c r="Q69" s="18">
        <v>7443501</v>
      </c>
      <c r="R69" s="20">
        <v>8344305</v>
      </c>
    </row>
    <row r="70" spans="1:18" ht="12.75" customHeight="1" x14ac:dyDescent="0.3">
      <c r="A70" s="16" t="s">
        <v>313</v>
      </c>
      <c r="B70" s="12" t="s">
        <v>620</v>
      </c>
      <c r="C70" s="15" t="str">
        <f>VLOOKUP($A70,db_emp!$A$7:$N$156,2,FALSE)</f>
        <v>Profarma Specialty</v>
      </c>
      <c r="D70" s="82" t="str">
        <f>VLOOKUP($A70,db_emp!$A$7:$N$157,D$5,FALSE)</f>
        <v>Distribuição</v>
      </c>
      <c r="E70" s="16" t="str">
        <f t="shared" si="5"/>
        <v>PSPE</v>
      </c>
      <c r="F70" s="16" t="str">
        <f>VLOOKUP(E70,db_emp!$D$7:$E$156,2,FALSE)</f>
        <v>VIVE</v>
      </c>
      <c r="G70" s="83"/>
      <c r="H70" s="66"/>
      <c r="I70" s="33" t="s">
        <v>25</v>
      </c>
      <c r="J70" s="33" t="s">
        <v>25</v>
      </c>
      <c r="K70" s="33" t="s">
        <v>25</v>
      </c>
      <c r="L70" s="34">
        <v>857171</v>
      </c>
      <c r="M70" s="34">
        <v>1042260</v>
      </c>
      <c r="N70" s="34">
        <v>1049429</v>
      </c>
      <c r="O70" s="34">
        <v>1199590</v>
      </c>
      <c r="P70" s="34">
        <v>1422262</v>
      </c>
      <c r="Q70" s="34">
        <v>1238479</v>
      </c>
      <c r="R70" s="23" t="s">
        <v>25</v>
      </c>
    </row>
    <row r="71" spans="1:18" ht="12.75" customHeight="1" x14ac:dyDescent="0.3">
      <c r="A71" s="16" t="s">
        <v>317</v>
      </c>
      <c r="B71" s="12" t="s">
        <v>620</v>
      </c>
      <c r="C71" s="15" t="str">
        <f>VLOOKUP($A71,db_emp!$A$7:$N$156,2,FALSE)</f>
        <v>Qualicorp</v>
      </c>
      <c r="D71" s="73" t="str">
        <f>VLOOKUP($A71,db_emp!$A$7:$N$157,D$5,FALSE)</f>
        <v>Planos e Seguros</v>
      </c>
      <c r="E71" s="16" t="str">
        <f t="shared" si="5"/>
        <v>QUAL</v>
      </c>
      <c r="F71" s="16" t="str">
        <f>VLOOKUP(E71,db_emp!$D$7:$E$156,2,FALSE)</f>
        <v>QUAL</v>
      </c>
      <c r="G71" s="83"/>
      <c r="H71" s="66"/>
      <c r="I71" s="210">
        <v>1493014</v>
      </c>
      <c r="J71" s="210">
        <v>1730159</v>
      </c>
      <c r="K71" s="210">
        <v>1730159</v>
      </c>
      <c r="L71" s="25">
        <v>2075289</v>
      </c>
      <c r="M71" s="25">
        <v>1914795</v>
      </c>
      <c r="N71" s="25">
        <v>2001326</v>
      </c>
      <c r="O71" s="25">
        <v>2025951</v>
      </c>
      <c r="P71" s="25">
        <v>2096548</v>
      </c>
      <c r="Q71" s="25">
        <v>1951408</v>
      </c>
      <c r="R71" s="20">
        <v>1749906</v>
      </c>
    </row>
    <row r="72" spans="1:18" ht="12.75" customHeight="1" x14ac:dyDescent="0.3">
      <c r="A72" s="16" t="s">
        <v>321</v>
      </c>
      <c r="B72" s="12" t="s">
        <v>620</v>
      </c>
      <c r="C72" s="15" t="str">
        <f>VLOOKUP($A72,db_emp!$A$7:$N$156,2,FALSE)</f>
        <v>Raia Drogasil</v>
      </c>
      <c r="D72" s="74" t="str">
        <f>VLOOKUP($A72,db_emp!$A$7:$N$157,D$5,FALSE)</f>
        <v>Farmácias e Drogarias</v>
      </c>
      <c r="E72" s="16" t="str">
        <f t="shared" ref="E72:E103" si="6">A72</f>
        <v>RAIA</v>
      </c>
      <c r="F72" s="16" t="str">
        <f>VLOOKUP(E72,db_emp!$D$7:$E$156,2,FALSE)</f>
        <v>RAIA</v>
      </c>
      <c r="G72" s="83"/>
      <c r="H72" s="66"/>
      <c r="I72" s="18">
        <v>7351456</v>
      </c>
      <c r="J72" s="19">
        <v>8897849</v>
      </c>
      <c r="K72" s="19">
        <v>11256565</v>
      </c>
      <c r="L72" s="19">
        <v>13212505</v>
      </c>
      <c r="M72" s="19">
        <v>14801445</v>
      </c>
      <c r="N72" s="19">
        <v>17565600</v>
      </c>
      <c r="O72" s="19">
        <v>20066840</v>
      </c>
      <c r="P72" s="19">
        <v>24127002</v>
      </c>
      <c r="Q72" s="19">
        <v>29067380</v>
      </c>
      <c r="R72" s="20">
        <v>33973790</v>
      </c>
    </row>
    <row r="73" spans="1:18" ht="12.75" customHeight="1" x14ac:dyDescent="0.3">
      <c r="A73" s="16" t="s">
        <v>325</v>
      </c>
      <c r="B73" s="12" t="s">
        <v>620</v>
      </c>
      <c r="C73" s="15" t="str">
        <f>VLOOKUP($A73,db_emp!$A$7:$N$156,2,FALSE)</f>
        <v>Rede D'Or</v>
      </c>
      <c r="D73" s="69" t="str">
        <f>VLOOKUP($A73,db_emp!$A$7:$N$157,D$5,FALSE)</f>
        <v>Redes Hospitalares</v>
      </c>
      <c r="E73" s="16" t="str">
        <f t="shared" si="6"/>
        <v>RDOR</v>
      </c>
      <c r="F73" s="16" t="str">
        <f>VLOOKUP(E73,db_emp!$D$7:$E$156,2,FALSE)</f>
        <v>RDOR</v>
      </c>
      <c r="G73" s="83"/>
      <c r="H73" s="66"/>
      <c r="I73" s="18">
        <v>4991533</v>
      </c>
      <c r="J73" s="18">
        <v>6452068</v>
      </c>
      <c r="K73" s="18">
        <v>7912468</v>
      </c>
      <c r="L73" s="18">
        <v>9417407</v>
      </c>
      <c r="M73" s="18">
        <v>10914892</v>
      </c>
      <c r="N73" s="18">
        <v>13319835</v>
      </c>
      <c r="O73" s="18">
        <v>14029408</v>
      </c>
      <c r="P73" s="18">
        <v>20381883</v>
      </c>
      <c r="Q73" s="18">
        <v>22987443</v>
      </c>
      <c r="R73" s="20">
        <v>46508558</v>
      </c>
    </row>
    <row r="74" spans="1:18" ht="12.75" customHeight="1" x14ac:dyDescent="0.3">
      <c r="A74" s="16" t="s">
        <v>333</v>
      </c>
      <c r="B74" s="12" t="s">
        <v>620</v>
      </c>
      <c r="C74" s="15" t="str">
        <f>VLOOKUP($A74,db_emp!$A$7:$N$156,2,FALSE)</f>
        <v>Roche</v>
      </c>
      <c r="D74" s="64" t="str">
        <f>VLOOKUP($A74,db_emp!$A$7:$N$157,D$5,FALSE)</f>
        <v>Ind. Farmacêutica</v>
      </c>
      <c r="E74" s="16" t="str">
        <f t="shared" si="6"/>
        <v>ROCH</v>
      </c>
      <c r="F74" s="16" t="str">
        <f>VLOOKUP(E74,db_emp!$D$7:$E$156,2,FALSE)</f>
        <v>ROCH</v>
      </c>
      <c r="G74" s="83"/>
      <c r="H74" s="66"/>
      <c r="I74" s="18">
        <v>2628269</v>
      </c>
      <c r="J74" s="18">
        <v>2950033</v>
      </c>
      <c r="K74" s="18">
        <v>3047473</v>
      </c>
      <c r="L74" s="18">
        <v>3461375</v>
      </c>
      <c r="M74" s="18">
        <v>3743184</v>
      </c>
      <c r="N74" s="18">
        <v>3954388</v>
      </c>
      <c r="O74" s="18">
        <v>3811467</v>
      </c>
      <c r="P74" s="18">
        <v>3846702</v>
      </c>
      <c r="Q74" s="18">
        <v>4001308</v>
      </c>
      <c r="R74" s="20">
        <v>4546303</v>
      </c>
    </row>
    <row r="75" spans="1:18" ht="12.75" customHeight="1" x14ac:dyDescent="0.3">
      <c r="A75" s="16" t="s">
        <v>337</v>
      </c>
      <c r="B75" s="12" t="s">
        <v>620</v>
      </c>
      <c r="C75" s="15" t="str">
        <f>VLOOKUP($A75,db_emp!$A$7:$N$156,2,FALSE)</f>
        <v>Rede Sarah (Associação das Pioneiras Sociais)</v>
      </c>
      <c r="D75" s="69" t="str">
        <f>VLOOKUP($A75,db_emp!$A$7:$N$157,D$5,FALSE)</f>
        <v>Redes Hospitalares</v>
      </c>
      <c r="E75" s="16" t="str">
        <f t="shared" si="6"/>
        <v>RSAR</v>
      </c>
      <c r="F75" s="16" t="str">
        <f>VLOOKUP(E75,db_emp!$D$7:$E$156,2,FALSE)</f>
        <v>RSAR</v>
      </c>
      <c r="G75" s="83"/>
      <c r="H75" s="66"/>
      <c r="I75" s="23">
        <v>777817</v>
      </c>
      <c r="J75" s="23" t="s">
        <v>25</v>
      </c>
      <c r="K75" s="18">
        <v>1011415</v>
      </c>
      <c r="L75" s="18">
        <v>1094582</v>
      </c>
      <c r="M75" s="18">
        <v>1163848</v>
      </c>
      <c r="N75" s="18">
        <v>1085436</v>
      </c>
      <c r="O75" s="18">
        <v>1140432</v>
      </c>
      <c r="P75" s="18">
        <v>1158160</v>
      </c>
      <c r="Q75" s="18">
        <v>1260197</v>
      </c>
      <c r="R75" s="24">
        <v>1307356</v>
      </c>
    </row>
    <row r="76" spans="1:18" ht="12.75" customHeight="1" x14ac:dyDescent="0.3">
      <c r="A76" s="16" t="s">
        <v>341</v>
      </c>
      <c r="B76" s="12" t="s">
        <v>620</v>
      </c>
      <c r="C76" s="15" t="str">
        <f>VLOOKUP($A76,db_emp!$A$7:$N$156,2,FALSE)</f>
        <v>Sabin</v>
      </c>
      <c r="D76" s="72" t="str">
        <f>VLOOKUP($A76,db_emp!$A$7:$N$157,D$5,FALSE)</f>
        <v>Diagnóstico e Terapia</v>
      </c>
      <c r="E76" s="16" t="str">
        <f t="shared" si="6"/>
        <v>SABI</v>
      </c>
      <c r="F76" s="16" t="str">
        <f>VLOOKUP(E76,db_emp!$D$7:$E$156,2,FALSE)</f>
        <v>SABI</v>
      </c>
      <c r="G76" s="83"/>
      <c r="H76" s="66"/>
      <c r="I76" s="23" t="s">
        <v>25</v>
      </c>
      <c r="J76" s="23" t="s">
        <v>25</v>
      </c>
      <c r="K76" s="23" t="s">
        <v>25</v>
      </c>
      <c r="L76" s="23" t="s">
        <v>25</v>
      </c>
      <c r="M76" s="34">
        <v>824054</v>
      </c>
      <c r="N76" s="34">
        <v>945573</v>
      </c>
      <c r="O76" s="34">
        <v>1056669</v>
      </c>
      <c r="P76" s="34">
        <v>1355885</v>
      </c>
      <c r="Q76" s="34">
        <v>1394117</v>
      </c>
      <c r="R76" s="35">
        <v>1142528</v>
      </c>
    </row>
    <row r="77" spans="1:18" ht="12.75" customHeight="1" x14ac:dyDescent="0.3">
      <c r="A77" s="16" t="s">
        <v>351</v>
      </c>
      <c r="B77" s="12" t="s">
        <v>620</v>
      </c>
      <c r="C77" s="15" t="str">
        <f>VLOOKUP($A77,db_emp!$A$7:$N$156,2,FALSE)</f>
        <v>Sanofi Medley</v>
      </c>
      <c r="D77" s="64" t="str">
        <f>VLOOKUP($A77,db_emp!$A$7:$N$157,D$5,FALSE)</f>
        <v>Ind. Farmacêutica</v>
      </c>
      <c r="E77" s="16" t="str">
        <f t="shared" si="6"/>
        <v>SANO</v>
      </c>
      <c r="F77" s="16" t="str">
        <f>VLOOKUP(E77,db_emp!$D$7:$E$156,2,FALSE)</f>
        <v>SANO</v>
      </c>
      <c r="G77" s="83"/>
      <c r="H77" s="66"/>
      <c r="I77" s="23" t="s">
        <v>25</v>
      </c>
      <c r="J77" s="23" t="s">
        <v>25</v>
      </c>
      <c r="K77" s="23" t="s">
        <v>25</v>
      </c>
      <c r="L77" s="23" t="s">
        <v>25</v>
      </c>
      <c r="M77" s="18">
        <v>951173</v>
      </c>
      <c r="N77" s="18">
        <v>4283576</v>
      </c>
      <c r="O77" s="18">
        <v>4498136</v>
      </c>
      <c r="P77" s="18">
        <v>4725481</v>
      </c>
      <c r="Q77" s="18">
        <v>5109320</v>
      </c>
      <c r="R77" s="209">
        <v>4958396</v>
      </c>
    </row>
    <row r="78" spans="1:18" ht="12.75" customHeight="1" x14ac:dyDescent="0.3">
      <c r="A78" s="16" t="s">
        <v>357</v>
      </c>
      <c r="B78" s="12" t="s">
        <v>620</v>
      </c>
      <c r="C78" s="15" t="str">
        <f>VLOOKUP($A78,db_emp!$A$7:$N$156,2,FALSE)</f>
        <v>Sanofi Aventis</v>
      </c>
      <c r="D78" s="64" t="str">
        <f>VLOOKUP($A78,db_emp!$A$7:$N$157,D$5,FALSE)</f>
        <v>Ind. Farmacêutica</v>
      </c>
      <c r="E78" s="16" t="str">
        <f t="shared" si="6"/>
        <v>SAVE</v>
      </c>
      <c r="F78" s="16" t="str">
        <f>VLOOKUP(E78,db_emp!$D$7:$E$156,2,FALSE)</f>
        <v>SANO</v>
      </c>
      <c r="G78" s="83"/>
      <c r="H78" s="66"/>
      <c r="I78" s="18">
        <v>1899694</v>
      </c>
      <c r="J78" s="18">
        <v>2725487</v>
      </c>
      <c r="K78" s="18">
        <v>2737368</v>
      </c>
      <c r="L78" s="18">
        <v>2830304</v>
      </c>
      <c r="M78" s="23" t="s">
        <v>25</v>
      </c>
      <c r="N78" s="23" t="s">
        <v>25</v>
      </c>
      <c r="O78" s="23" t="s">
        <v>25</v>
      </c>
      <c r="P78" s="23" t="s">
        <v>25</v>
      </c>
      <c r="Q78" s="23" t="s">
        <v>25</v>
      </c>
      <c r="R78" s="23" t="s">
        <v>25</v>
      </c>
    </row>
    <row r="79" spans="1:18" ht="12.75" customHeight="1" x14ac:dyDescent="0.3">
      <c r="A79" s="16" t="s">
        <v>365</v>
      </c>
      <c r="B79" s="12" t="s">
        <v>620</v>
      </c>
      <c r="C79" s="15" t="str">
        <f>VLOOKUP($A79,db_emp!$A$7:$N$156,2,FALSE)</f>
        <v>Sociedade Beneficente São Camilo (Hospital São Camilo)</v>
      </c>
      <c r="D79" s="69" t="str">
        <f>VLOOKUP($A79,db_emp!$A$7:$N$157,D$5,FALSE)</f>
        <v>Redes Hospitalares</v>
      </c>
      <c r="E79" s="16" t="str">
        <f t="shared" si="6"/>
        <v>SBSC</v>
      </c>
      <c r="F79" s="16" t="str">
        <f>VLOOKUP(E79,db_emp!$D$7:$E$156,2,FALSE)</f>
        <v>SBSC</v>
      </c>
      <c r="G79" s="83"/>
      <c r="H79" s="66"/>
      <c r="I79" s="23" t="s">
        <v>25</v>
      </c>
      <c r="J79" s="23" t="s">
        <v>25</v>
      </c>
      <c r="K79" s="23" t="s">
        <v>25</v>
      </c>
      <c r="L79" s="23" t="s">
        <v>25</v>
      </c>
      <c r="M79" s="23" t="s">
        <v>25</v>
      </c>
      <c r="N79" s="23" t="s">
        <v>25</v>
      </c>
      <c r="O79" s="23">
        <v>2504494</v>
      </c>
      <c r="P79" s="23">
        <v>2815867</v>
      </c>
      <c r="Q79" s="24">
        <v>2545022</v>
      </c>
      <c r="R79" s="265">
        <v>2814877.7969999998</v>
      </c>
    </row>
    <row r="80" spans="1:18" ht="12.75" customHeight="1" x14ac:dyDescent="0.3">
      <c r="A80" s="16" t="s">
        <v>369</v>
      </c>
      <c r="B80" s="12" t="s">
        <v>620</v>
      </c>
      <c r="C80" s="15" t="str">
        <f>VLOOKUP($A80,db_emp!$A$7:$N$156,2,FALSE)</f>
        <v>Santa Casa de Porto Alegre</v>
      </c>
      <c r="D80" s="69" t="str">
        <f>VLOOKUP($A80,db_emp!$A$7:$N$157,D$5,FALSE)</f>
        <v>Redes Hospitalares</v>
      </c>
      <c r="E80" s="16" t="str">
        <f t="shared" si="6"/>
        <v>SCPA</v>
      </c>
      <c r="F80" s="16" t="str">
        <f>VLOOKUP(E80,db_emp!$D$7:$E$156,2,FALSE)</f>
        <v>SCPA</v>
      </c>
      <c r="G80" s="83"/>
      <c r="H80" s="66"/>
      <c r="I80" s="18">
        <v>627799.28599999996</v>
      </c>
      <c r="J80" s="18">
        <v>672656.022</v>
      </c>
      <c r="K80" s="18">
        <v>740568.69299999997</v>
      </c>
      <c r="L80" s="18">
        <v>802603</v>
      </c>
      <c r="M80" s="18">
        <v>905871</v>
      </c>
      <c r="N80" s="18">
        <v>1037698</v>
      </c>
      <c r="O80" s="18">
        <v>1096381</v>
      </c>
      <c r="P80" s="18">
        <v>1303265</v>
      </c>
      <c r="Q80" s="20">
        <v>1470542</v>
      </c>
      <c r="R80" s="24">
        <v>1627367</v>
      </c>
    </row>
    <row r="81" spans="1:18" ht="12.75" customHeight="1" x14ac:dyDescent="0.3">
      <c r="A81" s="16" t="s">
        <v>373</v>
      </c>
      <c r="B81" s="12" t="s">
        <v>620</v>
      </c>
      <c r="C81" s="15" t="str">
        <f>VLOOKUP($A81,db_emp!$A$7:$N$156,2,FALSE)</f>
        <v>Seconci</v>
      </c>
      <c r="D81" s="75" t="str">
        <f>VLOOKUP($A81,db_emp!$A$7:$N$157,D$5,FALSE)</f>
        <v>Gestão como OS</v>
      </c>
      <c r="E81" s="16" t="str">
        <f t="shared" si="6"/>
        <v>SECO</v>
      </c>
      <c r="F81" s="16" t="str">
        <f>VLOOKUP(E81,db_emp!$D$7:$E$156,2,FALSE)</f>
        <v>SECO</v>
      </c>
      <c r="G81" s="83"/>
      <c r="H81" s="66"/>
      <c r="I81" s="18">
        <v>759565</v>
      </c>
      <c r="J81" s="18">
        <v>849088</v>
      </c>
      <c r="K81" s="19">
        <v>988493</v>
      </c>
      <c r="L81" s="19">
        <v>1070903</v>
      </c>
      <c r="M81" s="18">
        <v>1137793</v>
      </c>
      <c r="N81" s="18">
        <v>1282683</v>
      </c>
      <c r="O81" s="18">
        <v>1508616</v>
      </c>
      <c r="P81" s="19">
        <v>1475993</v>
      </c>
      <c r="Q81" s="20">
        <v>1582854</v>
      </c>
      <c r="R81" s="24">
        <v>1852098.9550000001</v>
      </c>
    </row>
    <row r="82" spans="1:18" ht="12.75" customHeight="1" x14ac:dyDescent="0.3">
      <c r="A82" s="16" t="s">
        <v>377</v>
      </c>
      <c r="B82" s="12" t="s">
        <v>620</v>
      </c>
      <c r="C82" s="15" t="str">
        <f>VLOOKUP($A82,db_emp!$A$7:$N$156,2,FALSE)</f>
        <v>Hospital Sírio Libanês</v>
      </c>
      <c r="D82" s="69" t="str">
        <f>VLOOKUP($A82,db_emp!$A$7:$N$157,D$5,FALSE)</f>
        <v>Redes Hospitalares</v>
      </c>
      <c r="E82" s="16" t="str">
        <f t="shared" si="6"/>
        <v>SILI</v>
      </c>
      <c r="F82" s="16" t="str">
        <f>VLOOKUP(E82,db_emp!$D$7:$E$156,2,FALSE)</f>
        <v>SILI</v>
      </c>
      <c r="G82" s="83"/>
      <c r="H82" s="66"/>
      <c r="I82" s="18">
        <v>1174027</v>
      </c>
      <c r="J82" s="18">
        <v>1346958</v>
      </c>
      <c r="K82" s="23" t="s">
        <v>25</v>
      </c>
      <c r="L82" s="23" t="s">
        <v>25</v>
      </c>
      <c r="M82" s="23" t="s">
        <v>25</v>
      </c>
      <c r="N82" s="18">
        <v>2274849</v>
      </c>
      <c r="O82" s="18">
        <v>2202915</v>
      </c>
      <c r="P82" s="18">
        <v>2869186</v>
      </c>
      <c r="Q82" s="24">
        <v>2971784</v>
      </c>
      <c r="R82" s="24">
        <v>3251153</v>
      </c>
    </row>
    <row r="83" spans="1:18" ht="12.75" customHeight="1" x14ac:dyDescent="0.3">
      <c r="A83" s="16" t="s">
        <v>381</v>
      </c>
      <c r="B83" s="12" t="s">
        <v>620</v>
      </c>
      <c r="C83" s="15" t="str">
        <f>VLOOKUP($A83,db_emp!$A$7:$N$156,2,FALSE)</f>
        <v>Solfarma</v>
      </c>
      <c r="D83" s="82" t="str">
        <f>VLOOKUP($A83,db_emp!$A$7:$N$157,D$5,FALSE)</f>
        <v>Distribuição</v>
      </c>
      <c r="E83" s="16" t="str">
        <f t="shared" si="6"/>
        <v>SOLF</v>
      </c>
      <c r="F83" s="16" t="str">
        <f>VLOOKUP(E83,db_emp!$D$7:$E$156,2,FALSE)</f>
        <v>SOLF</v>
      </c>
      <c r="G83" s="83"/>
      <c r="H83" s="66"/>
      <c r="I83" s="23" t="s">
        <v>25</v>
      </c>
      <c r="J83" s="23" t="s">
        <v>25</v>
      </c>
      <c r="K83" s="23" t="s">
        <v>25</v>
      </c>
      <c r="L83" s="19">
        <v>585278</v>
      </c>
      <c r="M83" s="19">
        <v>666190</v>
      </c>
      <c r="N83" s="19">
        <v>729049</v>
      </c>
      <c r="O83" s="19">
        <v>807512</v>
      </c>
      <c r="P83" s="19">
        <v>1147911</v>
      </c>
      <c r="Q83" s="19">
        <v>1401999</v>
      </c>
      <c r="R83" s="20">
        <v>1681992</v>
      </c>
    </row>
    <row r="84" spans="1:18" ht="12.75" customHeight="1" x14ac:dyDescent="0.3">
      <c r="A84" s="16" t="s">
        <v>385</v>
      </c>
      <c r="B84" s="12" t="s">
        <v>620</v>
      </c>
      <c r="C84" s="15" t="str">
        <f>VLOOKUP($A84,db_emp!$A$7:$N$156,2,FALSE)</f>
        <v>SPDM Hospital São Paulo</v>
      </c>
      <c r="D84" s="75" t="str">
        <f>VLOOKUP($A84,db_emp!$A$7:$N$157,D$5,FALSE)</f>
        <v>Gestão como OS</v>
      </c>
      <c r="E84" s="16" t="str">
        <f t="shared" si="6"/>
        <v>SPDM</v>
      </c>
      <c r="F84" s="16" t="str">
        <f>VLOOKUP(E84,db_emp!$D$7:$E$156,2,FALSE)</f>
        <v>SPDM</v>
      </c>
      <c r="G84" s="83"/>
      <c r="H84" s="66"/>
      <c r="I84" s="18">
        <v>3805980</v>
      </c>
      <c r="J84" s="18">
        <v>4328269</v>
      </c>
      <c r="K84" s="18">
        <v>4853643</v>
      </c>
      <c r="L84" s="18">
        <v>5238942</v>
      </c>
      <c r="M84" s="18">
        <v>5355171</v>
      </c>
      <c r="N84" s="18">
        <v>6113068</v>
      </c>
      <c r="O84" s="19">
        <v>7073651</v>
      </c>
      <c r="P84" s="18">
        <v>8337230</v>
      </c>
      <c r="Q84" s="18">
        <v>9875737</v>
      </c>
      <c r="R84" s="237">
        <v>10742724.5</v>
      </c>
    </row>
    <row r="85" spans="1:18" ht="12.75" customHeight="1" x14ac:dyDescent="0.3">
      <c r="A85" s="16" t="s">
        <v>329</v>
      </c>
      <c r="B85" s="12" t="s">
        <v>620</v>
      </c>
      <c r="C85" s="15" t="str">
        <f>VLOOKUP($A85,db_emp!$A$7:$N$156,2,FALSE)</f>
        <v>SulAmérica</v>
      </c>
      <c r="D85" s="73" t="str">
        <f>VLOOKUP($A85,db_emp!$A$7:$N$157,D$5,FALSE)</f>
        <v>Planos e Seguros</v>
      </c>
      <c r="E85" s="16" t="str">
        <f t="shared" si="6"/>
        <v>SULA</v>
      </c>
      <c r="F85" s="16" t="str">
        <f>VLOOKUP(E85,db_emp!$D$7:$E$156,2,FALSE)</f>
        <v>RDOR</v>
      </c>
      <c r="G85" s="83"/>
      <c r="H85" s="66"/>
      <c r="I85" s="232">
        <v>13500128</v>
      </c>
      <c r="J85" s="19">
        <v>15064382</v>
      </c>
      <c r="K85" s="19">
        <v>16274044</v>
      </c>
      <c r="L85" s="19">
        <v>17762196</v>
      </c>
      <c r="M85" s="19">
        <v>19831212</v>
      </c>
      <c r="N85" s="19">
        <v>18175556</v>
      </c>
      <c r="O85" s="19">
        <v>19215791</v>
      </c>
      <c r="P85" s="19">
        <v>20362901</v>
      </c>
      <c r="Q85" s="23" t="s">
        <v>25</v>
      </c>
      <c r="R85" s="21" t="s">
        <v>25</v>
      </c>
    </row>
    <row r="86" spans="1:18" ht="12.75" customHeight="1" x14ac:dyDescent="0.3">
      <c r="A86" s="43" t="s">
        <v>389</v>
      </c>
      <c r="B86" s="249" t="s">
        <v>620</v>
      </c>
      <c r="C86" s="250" t="str">
        <f>VLOOKUP($A86,db_emp!$A$7:$N$156,2,FALSE)</f>
        <v>Teuto</v>
      </c>
      <c r="D86" s="207" t="str">
        <f>VLOOKUP($A86,db_emp!$A$7:$N$157,D$5,FALSE)</f>
        <v>Ind. Farmacêutica</v>
      </c>
      <c r="E86" s="43" t="str">
        <f t="shared" si="6"/>
        <v>TEUT</v>
      </c>
      <c r="F86" s="43" t="str">
        <f>VLOOKUP(E86,db_emp!$D$7:$E$156,2,FALSE)</f>
        <v>TEUT</v>
      </c>
      <c r="G86" s="251"/>
      <c r="H86" s="252"/>
      <c r="I86" s="253">
        <v>500299</v>
      </c>
      <c r="J86" s="253">
        <v>543450</v>
      </c>
      <c r="K86" s="253" t="s">
        <v>25</v>
      </c>
      <c r="L86" s="253">
        <v>740034</v>
      </c>
      <c r="M86" s="253">
        <v>767538</v>
      </c>
      <c r="N86" s="253">
        <v>966055</v>
      </c>
      <c r="O86" s="253">
        <v>1048723</v>
      </c>
      <c r="P86" s="253">
        <v>1422040</v>
      </c>
      <c r="Q86" s="253">
        <v>1288731</v>
      </c>
      <c r="R86" s="254">
        <v>1541694</v>
      </c>
    </row>
    <row r="87" spans="1:18" ht="12.75" customHeight="1" x14ac:dyDescent="0.3">
      <c r="A87" s="44" t="s">
        <v>393</v>
      </c>
      <c r="B87" s="12" t="s">
        <v>620</v>
      </c>
      <c r="C87" s="14" t="str">
        <f>VLOOKUP($A87,db_emp!$A$7:$N$156,2,FALSE)</f>
        <v>Unimed Belém</v>
      </c>
      <c r="D87" s="84" t="str">
        <f>VLOOKUP($A87,db_emp!$A$7:$N$157,D$5,FALSE)</f>
        <v>Planos e Seguros</v>
      </c>
      <c r="E87" s="44" t="str">
        <f t="shared" si="6"/>
        <v>UMBE</v>
      </c>
      <c r="F87" s="44" t="str">
        <f>VLOOKUP(E87,db_emp!$D$7:$E$156,2,FALSE)</f>
        <v>UMBE</v>
      </c>
      <c r="G87" s="83"/>
      <c r="H87" s="225"/>
      <c r="I87" s="27">
        <v>783034</v>
      </c>
      <c r="J87" s="27">
        <v>889816</v>
      </c>
      <c r="K87" s="27">
        <v>973063</v>
      </c>
      <c r="L87" s="27">
        <v>1034398</v>
      </c>
      <c r="M87" s="27">
        <v>1198375</v>
      </c>
      <c r="N87" s="27">
        <v>1327156</v>
      </c>
      <c r="O87" s="27">
        <v>1358738</v>
      </c>
      <c r="P87" s="27">
        <v>1469584</v>
      </c>
      <c r="Q87" s="27">
        <v>1411807</v>
      </c>
      <c r="R87" s="29">
        <v>1567448</v>
      </c>
    </row>
    <row r="88" spans="1:18" ht="15" customHeight="1" x14ac:dyDescent="0.3">
      <c r="A88" s="44" t="s">
        <v>397</v>
      </c>
      <c r="B88" s="12" t="s">
        <v>620</v>
      </c>
      <c r="C88" s="14" t="str">
        <f>VLOOKUP($A88,db_emp!$A$7:$N$156,2,FALSE)</f>
        <v>Unimed BH</v>
      </c>
      <c r="D88" s="84" t="str">
        <f>VLOOKUP($A88,db_emp!$A$7:$N$157,D$5,FALSE)</f>
        <v>Planos e Seguros</v>
      </c>
      <c r="E88" s="44" t="str">
        <f t="shared" si="6"/>
        <v>UMBH</v>
      </c>
      <c r="F88" s="44" t="str">
        <f>VLOOKUP(E88,db_emp!$D$7:$E$156,2,FALSE)</f>
        <v>UMBH</v>
      </c>
      <c r="G88" s="83"/>
      <c r="H88" s="225"/>
      <c r="I88" s="28">
        <v>2562053</v>
      </c>
      <c r="J88" s="28">
        <v>2839944</v>
      </c>
      <c r="K88" s="28">
        <v>3141357</v>
      </c>
      <c r="L88" s="27">
        <v>3390034</v>
      </c>
      <c r="M88" s="27">
        <v>4045041</v>
      </c>
      <c r="N88" s="27">
        <v>4390836</v>
      </c>
      <c r="O88" s="27">
        <v>4699566</v>
      </c>
      <c r="P88" s="27">
        <v>5065774</v>
      </c>
      <c r="Q88" s="27">
        <v>5468384</v>
      </c>
      <c r="R88" s="29">
        <v>6213525</v>
      </c>
    </row>
    <row r="89" spans="1:18" ht="15" customHeight="1" x14ac:dyDescent="0.3">
      <c r="A89" s="44" t="s">
        <v>401</v>
      </c>
      <c r="B89" s="12" t="s">
        <v>620</v>
      </c>
      <c r="C89" s="14" t="str">
        <f>VLOOKUP($A89,db_emp!$A$7:$N$156,2,FALSE)</f>
        <v>Unimed Central Nacional</v>
      </c>
      <c r="D89" s="84" t="str">
        <f>VLOOKUP($A89,db_emp!$A$7:$N$157,D$5,FALSE)</f>
        <v>Planos e Seguros</v>
      </c>
      <c r="E89" s="44" t="str">
        <f t="shared" si="6"/>
        <v>UMCE</v>
      </c>
      <c r="F89" s="44" t="str">
        <f>VLOOKUP(E89,db_emp!$D$7:$E$156,2,FALSE)</f>
        <v>UMCE</v>
      </c>
      <c r="G89" s="83"/>
      <c r="H89" s="225"/>
      <c r="I89" s="27">
        <v>2608309</v>
      </c>
      <c r="J89" s="27">
        <v>3291379</v>
      </c>
      <c r="K89" s="27">
        <v>3922426</v>
      </c>
      <c r="L89" s="27">
        <v>4136778</v>
      </c>
      <c r="M89" s="27">
        <v>2891215</v>
      </c>
      <c r="N89" s="27">
        <v>4078716</v>
      </c>
      <c r="O89" s="27">
        <v>5064098</v>
      </c>
      <c r="P89" s="27">
        <v>6032404</v>
      </c>
      <c r="Q89" s="28">
        <v>6642136</v>
      </c>
      <c r="R89" s="29">
        <v>7875611</v>
      </c>
    </row>
    <row r="90" spans="1:18" ht="12.75" customHeight="1" x14ac:dyDescent="0.3">
      <c r="A90" s="44" t="s">
        <v>405</v>
      </c>
      <c r="B90" s="12" t="s">
        <v>620</v>
      </c>
      <c r="C90" s="14" t="str">
        <f>VLOOKUP($A90,db_emp!$A$7:$N$156,2,FALSE)</f>
        <v>Unimed Campinas</v>
      </c>
      <c r="D90" s="84" t="str">
        <f>VLOOKUP($A90,db_emp!$A$7:$N$157,D$5,FALSE)</f>
        <v>Planos e Seguros</v>
      </c>
      <c r="E90" s="44" t="str">
        <f t="shared" si="6"/>
        <v>UMCP</v>
      </c>
      <c r="F90" s="44" t="str">
        <f>VLOOKUP(E90,db_emp!$D$7:$E$156,2,FALSE)</f>
        <v>UMCP</v>
      </c>
      <c r="G90" s="83"/>
      <c r="H90" s="225"/>
      <c r="I90" s="27">
        <v>1546980</v>
      </c>
      <c r="J90" s="27">
        <v>1780898</v>
      </c>
      <c r="K90" s="27">
        <v>1717603</v>
      </c>
      <c r="L90" s="27">
        <v>1954352</v>
      </c>
      <c r="M90" s="27">
        <v>2077398</v>
      </c>
      <c r="N90" s="27">
        <v>2263211</v>
      </c>
      <c r="O90" s="27">
        <v>2525522</v>
      </c>
      <c r="P90" s="27">
        <v>2685260</v>
      </c>
      <c r="Q90" s="27">
        <v>2580251</v>
      </c>
      <c r="R90" s="29">
        <v>3114578</v>
      </c>
    </row>
    <row r="91" spans="1:18" ht="12.75" customHeight="1" x14ac:dyDescent="0.3">
      <c r="A91" s="255" t="s">
        <v>409</v>
      </c>
      <c r="B91" s="256" t="s">
        <v>620</v>
      </c>
      <c r="C91" s="257" t="str">
        <f>VLOOKUP($A91,db_emp!$A$7:$N$156,2,FALSE)</f>
        <v>Unimed Curitiba</v>
      </c>
      <c r="D91" s="258" t="str">
        <f>VLOOKUP($A91,db_emp!$A$7:$N$157,D$5,FALSE)</f>
        <v>Planos e Seguros</v>
      </c>
      <c r="E91" s="255" t="str">
        <f t="shared" si="6"/>
        <v>UMCR</v>
      </c>
      <c r="F91" s="255" t="str">
        <f>VLOOKUP(E91,db_emp!$D$7:$E$156,2,FALSE)</f>
        <v>UMCR</v>
      </c>
      <c r="G91" s="259"/>
      <c r="H91" s="260"/>
      <c r="I91" s="261">
        <v>1373568</v>
      </c>
      <c r="J91" s="262">
        <v>1512410</v>
      </c>
      <c r="K91" s="261">
        <v>1704332</v>
      </c>
      <c r="L91" s="261">
        <v>1908327</v>
      </c>
      <c r="M91" s="261">
        <v>2485410</v>
      </c>
      <c r="N91" s="261">
        <v>2689865</v>
      </c>
      <c r="O91" s="261">
        <v>2775369</v>
      </c>
      <c r="P91" s="261">
        <v>2502995</v>
      </c>
      <c r="Q91" s="261">
        <v>2636243</v>
      </c>
      <c r="R91" s="263">
        <v>3156169</v>
      </c>
    </row>
    <row r="92" spans="1:18" ht="12.75" customHeight="1" x14ac:dyDescent="0.3">
      <c r="A92" s="16" t="s">
        <v>413</v>
      </c>
      <c r="B92" s="12" t="s">
        <v>620</v>
      </c>
      <c r="C92" s="15" t="str">
        <f>VLOOKUP($A92,db_emp!$A$7:$N$156,2,FALSE)</f>
        <v>Unimed Cuiabá</v>
      </c>
      <c r="D92" s="73" t="str">
        <f>VLOOKUP($A92,db_emp!$A$7:$N$157,D$5,FALSE)</f>
        <v>Planos e Seguros</v>
      </c>
      <c r="E92" s="16" t="str">
        <f t="shared" si="6"/>
        <v>UMCU</v>
      </c>
      <c r="F92" s="16" t="str">
        <f>VLOOKUP(E92,db_emp!$D$7:$E$156,2,FALSE)</f>
        <v>UMCU</v>
      </c>
      <c r="G92" s="83"/>
      <c r="H92" s="66"/>
      <c r="I92" s="18">
        <v>668626</v>
      </c>
      <c r="J92" s="18">
        <v>757842</v>
      </c>
      <c r="K92" s="19">
        <v>834568</v>
      </c>
      <c r="L92" s="19">
        <v>888778</v>
      </c>
      <c r="M92" s="18">
        <v>1109650</v>
      </c>
      <c r="N92" s="18">
        <v>1184655</v>
      </c>
      <c r="O92" s="18">
        <v>1173696</v>
      </c>
      <c r="P92" s="18">
        <v>1251896</v>
      </c>
      <c r="Q92" s="18">
        <v>1245424</v>
      </c>
      <c r="R92" s="20">
        <v>1384116</v>
      </c>
    </row>
    <row r="93" spans="1:18" ht="12.75" customHeight="1" x14ac:dyDescent="0.3">
      <c r="A93" s="16" t="s">
        <v>417</v>
      </c>
      <c r="B93" s="12" t="s">
        <v>620</v>
      </c>
      <c r="C93" s="15" t="str">
        <f>VLOOKUP($A93,db_emp!$A$7:$N$156,2,FALSE)</f>
        <v>Unimed Florianópolis</v>
      </c>
      <c r="D93" s="73" t="str">
        <f>VLOOKUP($A93,db_emp!$A$7:$N$157,D$5,FALSE)</f>
        <v>Planos e Seguros</v>
      </c>
      <c r="E93" s="16" t="str">
        <f t="shared" si="6"/>
        <v>UMFL</v>
      </c>
      <c r="F93" s="16" t="str">
        <f>VLOOKUP(E93,db_emp!$D$7:$E$156,2,FALSE)</f>
        <v>UMFL</v>
      </c>
      <c r="G93" s="83"/>
      <c r="H93" s="66"/>
      <c r="I93" s="18">
        <v>499229</v>
      </c>
      <c r="J93" s="18">
        <v>561922</v>
      </c>
      <c r="K93" s="18">
        <v>624545</v>
      </c>
      <c r="L93" s="18">
        <v>691531</v>
      </c>
      <c r="M93" s="18">
        <v>848460</v>
      </c>
      <c r="N93" s="18">
        <v>926852</v>
      </c>
      <c r="O93" s="19">
        <v>1072512</v>
      </c>
      <c r="P93" s="18">
        <v>1038688</v>
      </c>
      <c r="Q93" s="19">
        <v>1242434</v>
      </c>
      <c r="R93" s="20">
        <v>1376529</v>
      </c>
    </row>
    <row r="94" spans="1:18" ht="12.75" customHeight="1" x14ac:dyDescent="0.3">
      <c r="A94" s="16" t="s">
        <v>421</v>
      </c>
      <c r="B94" s="12" t="s">
        <v>620</v>
      </c>
      <c r="C94" s="15" t="str">
        <f>VLOOKUP($A94,db_emp!$A$7:$N$156,2,FALSE)</f>
        <v>Unimed Fortaleza</v>
      </c>
      <c r="D94" s="73" t="str">
        <f>VLOOKUP($A94,db_emp!$A$7:$N$157,D$5,FALSE)</f>
        <v>Planos e Seguros</v>
      </c>
      <c r="E94" s="16" t="str">
        <f t="shared" si="6"/>
        <v>UMFO</v>
      </c>
      <c r="F94" s="16" t="str">
        <f>VLOOKUP(E94,db_emp!$D$7:$E$156,2,FALSE)</f>
        <v>UMFO</v>
      </c>
      <c r="G94" s="83"/>
      <c r="H94" s="66"/>
      <c r="I94" s="19">
        <v>1035436</v>
      </c>
      <c r="J94" s="18">
        <v>1185491</v>
      </c>
      <c r="K94" s="18">
        <v>1330191</v>
      </c>
      <c r="L94" s="18">
        <v>1487019</v>
      </c>
      <c r="M94" s="18">
        <v>1968222</v>
      </c>
      <c r="N94" s="18">
        <v>2188855</v>
      </c>
      <c r="O94" s="18">
        <v>2250049</v>
      </c>
      <c r="P94" s="19">
        <v>2202276</v>
      </c>
      <c r="Q94" s="18">
        <v>2323749</v>
      </c>
      <c r="R94" s="20">
        <v>2597132</v>
      </c>
    </row>
    <row r="95" spans="1:18" ht="12.75" customHeight="1" x14ac:dyDescent="0.3">
      <c r="A95" s="16" t="s">
        <v>425</v>
      </c>
      <c r="B95" s="12" t="s">
        <v>620</v>
      </c>
      <c r="C95" s="15" t="str">
        <f>VLOOKUP($A95,db_emp!$A$7:$N$156,2,FALSE)</f>
        <v>Unimed Goiânia</v>
      </c>
      <c r="D95" s="73" t="str">
        <f>VLOOKUP($A95,db_emp!$A$7:$N$157,D$5,FALSE)</f>
        <v>Planos e Seguros</v>
      </c>
      <c r="E95" s="16" t="str">
        <f t="shared" si="6"/>
        <v>UMGO</v>
      </c>
      <c r="F95" s="16" t="str">
        <f>VLOOKUP(E95,db_emp!$D$7:$E$156,2,FALSE)</f>
        <v>UMGO</v>
      </c>
      <c r="G95" s="83"/>
      <c r="H95" s="66"/>
      <c r="I95" s="18">
        <v>776781</v>
      </c>
      <c r="J95" s="23" t="s">
        <v>25</v>
      </c>
      <c r="K95" s="23" t="s">
        <v>25</v>
      </c>
      <c r="L95" s="19">
        <v>1163324</v>
      </c>
      <c r="M95" s="18">
        <v>1489296</v>
      </c>
      <c r="N95" s="18">
        <v>1952330</v>
      </c>
      <c r="O95" s="19">
        <v>1693192</v>
      </c>
      <c r="P95" s="19">
        <v>1929625</v>
      </c>
      <c r="Q95" s="19">
        <v>1820174</v>
      </c>
      <c r="R95" s="20">
        <v>2107898</v>
      </c>
    </row>
    <row r="96" spans="1:18" ht="12.75" customHeight="1" x14ac:dyDescent="0.3">
      <c r="A96" s="16" t="s">
        <v>429</v>
      </c>
      <c r="B96" s="12" t="s">
        <v>620</v>
      </c>
      <c r="C96" s="15" t="str">
        <f>VLOOKUP($A96,db_emp!$A$7:$N$156,2,FALSE)</f>
        <v>Unimed Natal</v>
      </c>
      <c r="D96" s="73" t="str">
        <f>VLOOKUP($A96,db_emp!$A$7:$N$157,D$5,FALSE)</f>
        <v>Planos e Seguros</v>
      </c>
      <c r="E96" s="16" t="str">
        <f t="shared" si="6"/>
        <v>UMNA</v>
      </c>
      <c r="F96" s="16" t="str">
        <f>VLOOKUP(E96,db_emp!$D$7:$E$156,2,FALSE)</f>
        <v>UMNA</v>
      </c>
      <c r="G96" s="83"/>
      <c r="H96" s="66"/>
      <c r="I96" s="18">
        <v>510290</v>
      </c>
      <c r="J96" s="18">
        <v>583000</v>
      </c>
      <c r="K96" s="18">
        <v>672180</v>
      </c>
      <c r="L96" s="19">
        <v>582875</v>
      </c>
      <c r="M96" s="19">
        <v>810989</v>
      </c>
      <c r="N96" s="19">
        <v>944242</v>
      </c>
      <c r="O96" s="19">
        <v>1048649</v>
      </c>
      <c r="P96" s="18">
        <v>1145457</v>
      </c>
      <c r="Q96" s="18">
        <v>1113203</v>
      </c>
      <c r="R96" s="20">
        <v>1226412</v>
      </c>
    </row>
    <row r="97" spans="1:18" ht="12.75" customHeight="1" x14ac:dyDescent="0.3">
      <c r="A97" s="16" t="s">
        <v>433</v>
      </c>
      <c r="B97" s="12" t="s">
        <v>620</v>
      </c>
      <c r="C97" s="15" t="str">
        <f>VLOOKUP($A97,db_emp!$A$7:$N$156,2,FALSE)</f>
        <v>Unimed Porto Alegre</v>
      </c>
      <c r="D97" s="73" t="str">
        <f>VLOOKUP($A97,db_emp!$A$7:$N$157,D$5,FALSE)</f>
        <v>Planos e Seguros</v>
      </c>
      <c r="E97" s="16" t="str">
        <f t="shared" si="6"/>
        <v>UMPA</v>
      </c>
      <c r="F97" s="16" t="str">
        <f>VLOOKUP(E97,db_emp!$D$7:$E$156,2,FALSE)</f>
        <v>UMPA</v>
      </c>
      <c r="G97" s="83"/>
      <c r="H97" s="66"/>
      <c r="I97" s="18">
        <v>1436680</v>
      </c>
      <c r="J97" s="18">
        <v>1699613</v>
      </c>
      <c r="K97" s="18">
        <v>1947762</v>
      </c>
      <c r="L97" s="18">
        <v>2196930</v>
      </c>
      <c r="M97" s="18">
        <v>2589840</v>
      </c>
      <c r="N97" s="18">
        <v>2919968</v>
      </c>
      <c r="O97" s="18">
        <v>3048976</v>
      </c>
      <c r="P97" s="18">
        <v>2959607</v>
      </c>
      <c r="Q97" s="18">
        <v>3128169</v>
      </c>
      <c r="R97" s="20">
        <v>3566152</v>
      </c>
    </row>
    <row r="98" spans="1:18" ht="12.75" customHeight="1" x14ac:dyDescent="0.3">
      <c r="A98" s="16" t="s">
        <v>437</v>
      </c>
      <c r="B98" s="12" t="s">
        <v>620</v>
      </c>
      <c r="C98" s="15" t="str">
        <f>VLOOKUP($A98,db_emp!$A$7:$N$156,2,FALSE)</f>
        <v>Unimed Recife</v>
      </c>
      <c r="D98" s="73" t="str">
        <f>VLOOKUP($A98,db_emp!$A$7:$N$157,D$5,FALSE)</f>
        <v>Planos e Seguros</v>
      </c>
      <c r="E98" s="16" t="str">
        <f t="shared" si="6"/>
        <v>UMRE</v>
      </c>
      <c r="F98" s="16" t="str">
        <f>VLOOKUP(E98,db_emp!$D$7:$E$156,2,FALSE)</f>
        <v>UMRE</v>
      </c>
      <c r="G98" s="83"/>
      <c r="H98" s="66"/>
      <c r="I98" s="23" t="s">
        <v>25</v>
      </c>
      <c r="J98" s="23" t="s">
        <v>25</v>
      </c>
      <c r="K98" s="23" t="s">
        <v>25</v>
      </c>
      <c r="L98" s="17">
        <v>832594</v>
      </c>
      <c r="M98" s="17">
        <v>1386218</v>
      </c>
      <c r="N98" s="17">
        <v>1458481</v>
      </c>
      <c r="O98" s="17">
        <v>1528532</v>
      </c>
      <c r="P98" s="17">
        <v>1158761</v>
      </c>
      <c r="Q98" s="17">
        <v>1248290</v>
      </c>
      <c r="R98" s="20">
        <v>1374953</v>
      </c>
    </row>
    <row r="99" spans="1:18" ht="12.75" customHeight="1" x14ac:dyDescent="0.3">
      <c r="A99" s="16" t="s">
        <v>441</v>
      </c>
      <c r="B99" s="12" t="s">
        <v>620</v>
      </c>
      <c r="C99" s="15" t="str">
        <f>VLOOKUP($A99,db_emp!$A$7:$N$156,2,FALSE)</f>
        <v>Unimed Rio</v>
      </c>
      <c r="D99" s="73" t="str">
        <f>VLOOKUP($A99,db_emp!$A$7:$N$157,D$5,FALSE)</f>
        <v>Planos e Seguros</v>
      </c>
      <c r="E99" s="16" t="str">
        <f t="shared" si="6"/>
        <v>UMRJ</v>
      </c>
      <c r="F99" s="16" t="str">
        <f>VLOOKUP(E99,db_emp!$D$7:$E$156,2,FALSE)</f>
        <v>UMRJ</v>
      </c>
      <c r="G99" s="83"/>
      <c r="H99" s="66"/>
      <c r="I99" s="17">
        <v>4662244</v>
      </c>
      <c r="J99" s="18">
        <v>4999308</v>
      </c>
      <c r="K99" s="19">
        <v>5040272</v>
      </c>
      <c r="L99" s="18">
        <v>4049365</v>
      </c>
      <c r="M99" s="18">
        <v>4312708</v>
      </c>
      <c r="N99" s="18">
        <v>4563870</v>
      </c>
      <c r="O99" s="18">
        <v>4873253</v>
      </c>
      <c r="P99" s="18">
        <v>5053874</v>
      </c>
      <c r="Q99" s="23">
        <v>5776484</v>
      </c>
      <c r="R99" s="23">
        <v>5851499</v>
      </c>
    </row>
    <row r="100" spans="1:18" ht="12.75" customHeight="1" x14ac:dyDescent="0.3">
      <c r="A100" s="16" t="s">
        <v>445</v>
      </c>
      <c r="B100" s="12" t="s">
        <v>620</v>
      </c>
      <c r="C100" s="15" t="str">
        <f>VLOOKUP($A100,db_emp!$A$7:$N$156,2,FALSE)</f>
        <v>Unimed Vitória</v>
      </c>
      <c r="D100" s="73" t="str">
        <f>VLOOKUP($A100,db_emp!$A$7:$N$157,D$5,FALSE)</f>
        <v>Planos e Seguros</v>
      </c>
      <c r="E100" s="16" t="str">
        <f t="shared" si="6"/>
        <v>UMVI</v>
      </c>
      <c r="F100" s="16" t="str">
        <f>VLOOKUP(E100,db_emp!$D$7:$E$156,2,FALSE)</f>
        <v>UMVI</v>
      </c>
      <c r="G100" s="83"/>
      <c r="H100" s="66"/>
      <c r="I100" s="23" t="s">
        <v>25</v>
      </c>
      <c r="J100" s="23" t="s">
        <v>25</v>
      </c>
      <c r="K100" s="23" t="s">
        <v>25</v>
      </c>
      <c r="L100" s="18">
        <v>1176929</v>
      </c>
      <c r="M100" s="18">
        <v>1279564</v>
      </c>
      <c r="N100" s="18">
        <v>1379582</v>
      </c>
      <c r="O100" s="18">
        <v>1387582</v>
      </c>
      <c r="P100" s="18">
        <v>1344976</v>
      </c>
      <c r="Q100" s="18">
        <v>1662202</v>
      </c>
      <c r="R100" s="24">
        <v>1958113</v>
      </c>
    </row>
    <row r="101" spans="1:18" ht="12.75" customHeight="1" x14ac:dyDescent="0.3">
      <c r="A101" s="16" t="s">
        <v>449</v>
      </c>
      <c r="B101" s="12" t="s">
        <v>620</v>
      </c>
      <c r="C101" s="15" t="str">
        <f>VLOOKUP($A101,db_emp!$A$7:$N$156,2,FALSE)</f>
        <v>União Química</v>
      </c>
      <c r="D101" s="64" t="str">
        <f>VLOOKUP($A101,db_emp!$A$7:$N$157,D$5,FALSE)</f>
        <v>Ind. Farmacêutica</v>
      </c>
      <c r="E101" s="16" t="str">
        <f t="shared" si="6"/>
        <v>UNIQ</v>
      </c>
      <c r="F101" s="16" t="str">
        <f>VLOOKUP(E101,db_emp!$D$7:$E$156,2,FALSE)</f>
        <v>UNIQ</v>
      </c>
      <c r="G101" s="83"/>
      <c r="H101" s="66"/>
      <c r="I101" s="18">
        <v>715374</v>
      </c>
      <c r="J101" s="18">
        <v>877685</v>
      </c>
      <c r="K101" s="18">
        <v>1011439</v>
      </c>
      <c r="L101" s="18">
        <v>1113205</v>
      </c>
      <c r="M101" s="18">
        <v>1515044</v>
      </c>
      <c r="N101" s="18">
        <v>1851910</v>
      </c>
      <c r="O101" s="18">
        <v>2384620</v>
      </c>
      <c r="P101" s="18">
        <v>3331799</v>
      </c>
      <c r="Q101" s="234">
        <v>3753080</v>
      </c>
      <c r="R101" s="236">
        <v>3960030</v>
      </c>
    </row>
    <row r="102" spans="1:18" ht="12.75" customHeight="1" x14ac:dyDescent="0.3">
      <c r="A102" s="16" t="s">
        <v>453</v>
      </c>
      <c r="B102" s="12" t="s">
        <v>620</v>
      </c>
      <c r="C102" s="15" t="str">
        <f>VLOOKUP($A102,db_emp!$A$7:$N$156,2,FALSE)</f>
        <v>Unimed Participações</v>
      </c>
      <c r="D102" s="73" t="str">
        <f>VLOOKUP($A102,db_emp!$A$7:$N$157,D$5,FALSE)</f>
        <v>Planos e Seguros</v>
      </c>
      <c r="E102" s="16" t="str">
        <f t="shared" si="6"/>
        <v>UPAR</v>
      </c>
      <c r="F102" s="16" t="str">
        <f>VLOOKUP(E102,db_emp!$D$7:$E$156,2,FALSE)</f>
        <v>UPAR</v>
      </c>
      <c r="G102" s="83"/>
      <c r="H102" s="66"/>
      <c r="I102" s="26" t="s">
        <v>25</v>
      </c>
      <c r="J102" s="26" t="s">
        <v>25</v>
      </c>
      <c r="K102" s="26" t="s">
        <v>25</v>
      </c>
      <c r="L102" s="41">
        <v>1645060</v>
      </c>
      <c r="M102" s="41">
        <v>3103749</v>
      </c>
      <c r="N102" s="27">
        <v>3546698</v>
      </c>
      <c r="O102" s="27">
        <v>3867104</v>
      </c>
      <c r="P102" s="27">
        <v>4156517</v>
      </c>
      <c r="Q102" s="27">
        <v>4903629</v>
      </c>
      <c r="R102" s="29">
        <v>6047832</v>
      </c>
    </row>
    <row r="103" spans="1:18" ht="12.75" customHeight="1" x14ac:dyDescent="0.3">
      <c r="A103" s="16" t="s">
        <v>457</v>
      </c>
      <c r="B103" s="12" t="s">
        <v>620</v>
      </c>
      <c r="C103" s="15" t="str">
        <f>VLOOKUP($A103,db_emp!$A$7:$N$156,2,FALSE)</f>
        <v>Viva Rio</v>
      </c>
      <c r="D103" s="75" t="str">
        <f>VLOOKUP($A103,db_emp!$A$7:$N$157,D$5,FALSE)</f>
        <v>Gestão como OS</v>
      </c>
      <c r="E103" s="16" t="str">
        <f t="shared" si="6"/>
        <v>VIVA</v>
      </c>
      <c r="F103" s="16" t="str">
        <f>VLOOKUP(E103,db_emp!$D$7:$E$156,2,FALSE)</f>
        <v>VIVA</v>
      </c>
      <c r="G103" s="83"/>
      <c r="H103" s="66"/>
      <c r="I103" s="26">
        <v>450453</v>
      </c>
      <c r="J103" s="46">
        <v>520010</v>
      </c>
      <c r="K103" s="46">
        <v>677682</v>
      </c>
      <c r="L103" s="46">
        <v>699459</v>
      </c>
      <c r="M103" s="46">
        <v>618778</v>
      </c>
      <c r="N103" s="46">
        <v>550802</v>
      </c>
      <c r="O103" s="46">
        <v>306057</v>
      </c>
      <c r="P103" s="46">
        <v>730350</v>
      </c>
      <c r="Q103" s="52">
        <f>13862.951+1018663.309</f>
        <v>1032526.26</v>
      </c>
      <c r="R103" s="31">
        <v>1229268.598</v>
      </c>
    </row>
    <row r="104" spans="1:18" ht="12.75" customHeight="1" x14ac:dyDescent="0.3">
      <c r="A104" s="16" t="s">
        <v>460</v>
      </c>
      <c r="B104" s="12" t="s">
        <v>620</v>
      </c>
      <c r="C104" s="15" t="str">
        <f>VLOOKUP($A104,db_emp!$A$7:$N$156,2,FALSE)</f>
        <v>Viveo</v>
      </c>
      <c r="D104" s="82" t="str">
        <f>VLOOKUP($A104,db_emp!$A$7:$N$157,D$5,FALSE)</f>
        <v>Distribuição</v>
      </c>
      <c r="E104" s="16" t="str">
        <f t="shared" ref="E104:E135" si="7">A104</f>
        <v>VIVE</v>
      </c>
      <c r="F104" s="16" t="str">
        <f>VLOOKUP(E104,db_emp!$D$7:$E$156,2,FALSE)</f>
        <v>VIVE</v>
      </c>
      <c r="G104" s="83"/>
      <c r="H104" s="66"/>
      <c r="I104" s="36">
        <v>866341</v>
      </c>
      <c r="J104" s="37">
        <v>998177</v>
      </c>
      <c r="K104" s="37">
        <v>1147530</v>
      </c>
      <c r="L104" s="37">
        <v>1695818</v>
      </c>
      <c r="M104" s="37">
        <v>2641158</v>
      </c>
      <c r="N104" s="37">
        <v>3003198</v>
      </c>
      <c r="O104" s="37">
        <v>4413421</v>
      </c>
      <c r="P104" s="37">
        <v>6218759</v>
      </c>
      <c r="Q104" s="37">
        <v>8746531</v>
      </c>
      <c r="R104" s="38">
        <v>11083830</v>
      </c>
    </row>
    <row r="105" spans="1:18" ht="12.75" customHeight="1" x14ac:dyDescent="0.3">
      <c r="A105" s="8" t="s">
        <v>27</v>
      </c>
      <c r="B105" s="13" t="s">
        <v>621</v>
      </c>
      <c r="C105" s="15" t="str">
        <f>VLOOKUP($A105,db_emp!$A$7:$N$156,2,FALSE)</f>
        <v>A.C. Camargo Cancer Center</v>
      </c>
      <c r="D105" s="69" t="str">
        <f>VLOOKUP($A105,db_emp!$A$7:$N$157,D$5,FALSE)</f>
        <v>Redes Hospitalares</v>
      </c>
      <c r="E105" s="16" t="str">
        <f t="shared" si="7"/>
        <v>ACCA</v>
      </c>
      <c r="F105" s="16" t="str">
        <f>VLOOKUP(E105,db_emp!$D$7:$E$156,2,FALSE)</f>
        <v>ACCA</v>
      </c>
      <c r="G105" s="83"/>
      <c r="H105" s="66"/>
      <c r="I105" s="230" t="s">
        <v>622</v>
      </c>
      <c r="J105" s="230" t="s">
        <v>623</v>
      </c>
      <c r="K105" s="230" t="s">
        <v>623</v>
      </c>
      <c r="L105" s="230" t="s">
        <v>624</v>
      </c>
      <c r="M105" s="230" t="s">
        <v>625</v>
      </c>
      <c r="N105" s="230" t="s">
        <v>626</v>
      </c>
      <c r="O105" s="230" t="s">
        <v>627</v>
      </c>
      <c r="P105" s="230" t="s">
        <v>628</v>
      </c>
      <c r="Q105" s="235" t="s">
        <v>629</v>
      </c>
      <c r="R105" s="235" t="s">
        <v>629</v>
      </c>
    </row>
    <row r="106" spans="1:18" ht="12.75" customHeight="1" x14ac:dyDescent="0.3">
      <c r="A106" s="126" t="s">
        <v>33</v>
      </c>
      <c r="B106" s="13" t="s">
        <v>621</v>
      </c>
      <c r="C106" s="15" t="str">
        <f>VLOOKUP($A106,db_emp!$A$7:$N$156,2,FALSE)</f>
        <v>Aché</v>
      </c>
      <c r="D106" s="64" t="str">
        <f>VLOOKUP($A106,db_emp!$A$7:$N$157,D$5,FALSE)</f>
        <v>Ind. Farmacêutica</v>
      </c>
      <c r="E106" s="16" t="str">
        <f t="shared" si="7"/>
        <v>ACHE</v>
      </c>
      <c r="F106" s="43" t="str">
        <f>VLOOKUP(E106,db_emp!$D$7:$E$156,2,FALSE)</f>
        <v>ACHE</v>
      </c>
      <c r="G106" s="83"/>
      <c r="H106" s="66"/>
      <c r="I106" s="1" t="s">
        <v>630</v>
      </c>
      <c r="J106" s="1" t="s">
        <v>631</v>
      </c>
      <c r="K106" s="1" t="s">
        <v>632</v>
      </c>
      <c r="L106" s="1" t="s">
        <v>633</v>
      </c>
      <c r="M106" s="1" t="s">
        <v>634</v>
      </c>
      <c r="N106" s="1" t="s">
        <v>635</v>
      </c>
      <c r="O106" s="1" t="s">
        <v>636</v>
      </c>
      <c r="P106" s="1" t="s">
        <v>637</v>
      </c>
      <c r="Q106" s="1" t="s">
        <v>638</v>
      </c>
      <c r="R106" s="1" t="s">
        <v>638</v>
      </c>
    </row>
    <row r="107" spans="1:18" ht="12.75" customHeight="1" x14ac:dyDescent="0.3">
      <c r="A107" s="126" t="s">
        <v>37</v>
      </c>
      <c r="B107" s="13" t="s">
        <v>621</v>
      </c>
      <c r="C107" s="15" t="str">
        <f>VLOOKUP($A107,db_emp!$A$7:$N$156,2,FALSE)</f>
        <v>Assoc. Congreg. Santa Catarina (Hospital Santa Catarina)</v>
      </c>
      <c r="D107" s="69" t="str">
        <f>VLOOKUP($A107,db_emp!$A$7:$N$157,D$5,FALSE)</f>
        <v>Redes Hospitalares</v>
      </c>
      <c r="E107" s="16" t="str">
        <f t="shared" si="7"/>
        <v>ACSC</v>
      </c>
      <c r="F107" s="43" t="str">
        <f>VLOOKUP(E107,db_emp!$D$7:$E$156,2,FALSE)</f>
        <v>ACSC</v>
      </c>
      <c r="G107" s="83"/>
      <c r="H107" s="66"/>
      <c r="I107" s="1" t="s">
        <v>622</v>
      </c>
      <c r="J107" s="1" t="s">
        <v>622</v>
      </c>
      <c r="K107" s="1" t="s">
        <v>622</v>
      </c>
      <c r="L107" s="1" t="s">
        <v>639</v>
      </c>
      <c r="M107" s="1" t="s">
        <v>624</v>
      </c>
      <c r="N107" s="1" t="s">
        <v>625</v>
      </c>
      <c r="O107" s="1" t="s">
        <v>627</v>
      </c>
      <c r="P107" s="1" t="s">
        <v>640</v>
      </c>
      <c r="Q107" s="1" t="s">
        <v>641</v>
      </c>
      <c r="R107" s="1" t="s">
        <v>641</v>
      </c>
    </row>
    <row r="108" spans="1:18" ht="12.75" customHeight="1" x14ac:dyDescent="0.3">
      <c r="A108" s="126" t="s">
        <v>41</v>
      </c>
      <c r="B108" s="13" t="s">
        <v>621</v>
      </c>
      <c r="C108" s="15" t="str">
        <f>VLOOKUP($A108,db_emp!$A$7:$N$156,2,FALSE)</f>
        <v>Alliança</v>
      </c>
      <c r="D108" s="72" t="str">
        <f>VLOOKUP($A108,db_emp!$A$7:$N$157,D$5,FALSE)</f>
        <v>Diagnóstico e Terapia</v>
      </c>
      <c r="E108" s="16" t="str">
        <f t="shared" si="7"/>
        <v>ALLI</v>
      </c>
      <c r="F108" s="16" t="str">
        <f>VLOOKUP(E108,db_emp!$D$7:$E$156,2,FALSE)</f>
        <v>ALLI</v>
      </c>
      <c r="G108" s="83"/>
      <c r="H108" s="66"/>
      <c r="I108" s="9" t="s">
        <v>642</v>
      </c>
      <c r="J108" s="9" t="s">
        <v>642</v>
      </c>
      <c r="K108" s="9" t="s">
        <v>643</v>
      </c>
      <c r="L108" s="9" t="s">
        <v>643</v>
      </c>
      <c r="M108" s="9" t="s">
        <v>644</v>
      </c>
      <c r="N108" s="9" t="s">
        <v>644</v>
      </c>
      <c r="O108" s="9" t="s">
        <v>645</v>
      </c>
      <c r="P108" s="9" t="s">
        <v>646</v>
      </c>
      <c r="Q108" s="9" t="s">
        <v>646</v>
      </c>
      <c r="R108" s="1" t="s">
        <v>646</v>
      </c>
    </row>
    <row r="109" spans="1:18" ht="12.75" customHeight="1" x14ac:dyDescent="0.3">
      <c r="A109" s="3" t="s">
        <v>46</v>
      </c>
      <c r="B109" s="13" t="s">
        <v>621</v>
      </c>
      <c r="C109" s="15" t="str">
        <f>VLOOKUP($A109,db_emp!$A$7:$N$156,2,FALSE)</f>
        <v>Amil</v>
      </c>
      <c r="D109" s="73" t="str">
        <f>VLOOKUP($A109,db_emp!$A$7:$N$157,D$5,FALSE)</f>
        <v>Planos e Seguros</v>
      </c>
      <c r="E109" s="16" t="str">
        <f t="shared" si="7"/>
        <v>AMIN</v>
      </c>
      <c r="F109" s="16" t="str">
        <f>VLOOKUP(E109,db_emp!$D$7:$E$156,2,FALSE)</f>
        <v>AMIN</v>
      </c>
      <c r="G109" s="83"/>
      <c r="H109" s="66"/>
      <c r="I109" s="183" t="s">
        <v>647</v>
      </c>
      <c r="J109" s="183" t="s">
        <v>648</v>
      </c>
      <c r="K109" s="183" t="s">
        <v>648</v>
      </c>
      <c r="L109" s="183" t="s">
        <v>649</v>
      </c>
      <c r="M109" s="183" t="s">
        <v>650</v>
      </c>
      <c r="N109" s="183" t="s">
        <v>651</v>
      </c>
      <c r="O109" s="183" t="s">
        <v>652</v>
      </c>
      <c r="P109" s="183" t="s">
        <v>653</v>
      </c>
      <c r="Q109" s="183" t="s">
        <v>707</v>
      </c>
      <c r="R109" s="183" t="s">
        <v>707</v>
      </c>
    </row>
    <row r="110" spans="1:18" ht="12.75" customHeight="1" x14ac:dyDescent="0.3">
      <c r="A110" s="5" t="s">
        <v>51</v>
      </c>
      <c r="B110" s="13" t="s">
        <v>621</v>
      </c>
      <c r="C110" s="15" t="str">
        <f>VLOOKUP($A110,db_emp!$A$7:$N$156,2,FALSE)</f>
        <v>Apsen</v>
      </c>
      <c r="D110" s="64" t="str">
        <f>VLOOKUP($A110,db_emp!$A$7:$N$157,D$5,FALSE)</f>
        <v>Ind. Farmacêutica</v>
      </c>
      <c r="E110" s="16" t="str">
        <f t="shared" si="7"/>
        <v>APSE</v>
      </c>
      <c r="F110" s="16" t="str">
        <f>VLOOKUP(E110,db_emp!$D$7:$E$156,2,FALSE)</f>
        <v>APSE</v>
      </c>
      <c r="G110" s="83"/>
      <c r="H110" s="66"/>
      <c r="I110" s="1" t="s">
        <v>654</v>
      </c>
      <c r="J110" s="1" t="s">
        <v>655</v>
      </c>
      <c r="K110" s="1" t="s">
        <v>656</v>
      </c>
      <c r="L110" s="1" t="s">
        <v>657</v>
      </c>
      <c r="M110" s="1" t="s">
        <v>658</v>
      </c>
      <c r="N110" s="1" t="s">
        <v>659</v>
      </c>
      <c r="O110" s="1" t="s">
        <v>660</v>
      </c>
      <c r="P110" s="1" t="s">
        <v>661</v>
      </c>
      <c r="Q110" s="1" t="s">
        <v>661</v>
      </c>
      <c r="R110" s="1" t="s">
        <v>629</v>
      </c>
    </row>
    <row r="111" spans="1:18" ht="12.75" customHeight="1" x14ac:dyDescent="0.3">
      <c r="A111" s="3" t="s">
        <v>55</v>
      </c>
      <c r="B111" s="13" t="s">
        <v>621</v>
      </c>
      <c r="C111" s="15" t="str">
        <f>VLOOKUP($A111,db_emp!$A$7:$N$156,2,FALSE)</f>
        <v>Araújo</v>
      </c>
      <c r="D111" s="74" t="str">
        <f>VLOOKUP($A111,db_emp!$A$7:$N$157,D$5,FALSE)</f>
        <v>Farmácias e Drogarias</v>
      </c>
      <c r="E111" s="16" t="str">
        <f t="shared" si="7"/>
        <v>ARAU</v>
      </c>
      <c r="F111" s="16" t="str">
        <f>VLOOKUP(E111,db_emp!$D$7:$E$156,2,FALSE)</f>
        <v>ARAU</v>
      </c>
      <c r="G111" s="83"/>
      <c r="H111" s="66"/>
      <c r="I111" s="9" t="s">
        <v>662</v>
      </c>
      <c r="J111" s="9" t="s">
        <v>662</v>
      </c>
      <c r="K111" s="9" t="s">
        <v>663</v>
      </c>
      <c r="L111" s="9" t="s">
        <v>663</v>
      </c>
      <c r="M111" s="9" t="s">
        <v>664</v>
      </c>
      <c r="N111" s="9" t="s">
        <v>664</v>
      </c>
      <c r="O111" s="9" t="s">
        <v>665</v>
      </c>
      <c r="P111" s="1" t="s">
        <v>637</v>
      </c>
      <c r="Q111" s="1" t="s">
        <v>638</v>
      </c>
      <c r="R111" s="9" t="s">
        <v>638</v>
      </c>
    </row>
    <row r="112" spans="1:18" ht="12.75" customHeight="1" x14ac:dyDescent="0.3">
      <c r="A112" s="3" t="s">
        <v>60</v>
      </c>
      <c r="B112" s="13" t="s">
        <v>621</v>
      </c>
      <c r="C112" s="15" t="str">
        <f>VLOOKUP($A112,db_emp!$A$7:$N$156,2,FALSE)</f>
        <v>Assim Saúde</v>
      </c>
      <c r="D112" s="73" t="str">
        <f>VLOOKUP($A112,db_emp!$A$7:$N$157,D$5,FALSE)</f>
        <v>Planos e Seguros</v>
      </c>
      <c r="E112" s="16" t="str">
        <f t="shared" si="7"/>
        <v>ASSI</v>
      </c>
      <c r="F112" s="16" t="str">
        <f>VLOOKUP(E112,db_emp!$D$7:$E$156,2,FALSE)</f>
        <v>ASSI</v>
      </c>
      <c r="G112" s="83"/>
      <c r="H112" s="66"/>
      <c r="I112" s="1"/>
      <c r="J112" s="1"/>
      <c r="K112" s="1" t="s">
        <v>666</v>
      </c>
      <c r="L112" s="1" t="s">
        <v>667</v>
      </c>
      <c r="M112" s="1" t="s">
        <v>668</v>
      </c>
      <c r="N112" s="1" t="s">
        <v>669</v>
      </c>
      <c r="O112" s="1" t="s">
        <v>670</v>
      </c>
      <c r="P112" s="1" t="s">
        <v>671</v>
      </c>
      <c r="Q112" s="1" t="s">
        <v>672</v>
      </c>
      <c r="R112" s="1" t="s">
        <v>672</v>
      </c>
    </row>
    <row r="113" spans="1:18" ht="12.75" customHeight="1" x14ac:dyDescent="0.3">
      <c r="A113" s="3" t="s">
        <v>64</v>
      </c>
      <c r="B113" s="13" t="s">
        <v>621</v>
      </c>
      <c r="C113" s="15" t="str">
        <f>VLOOKUP($A113,db_emp!$A$7:$N$156,2,FALSE)</f>
        <v>AstraZeneca</v>
      </c>
      <c r="D113" s="64" t="str">
        <f>VLOOKUP($A113,db_emp!$A$7:$N$157,D$5,FALSE)</f>
        <v>Ind. Farmacêutica</v>
      </c>
      <c r="E113" s="16" t="str">
        <f t="shared" si="7"/>
        <v>ASZE</v>
      </c>
      <c r="F113" s="16" t="str">
        <f>VLOOKUP(E113,db_emp!$D$7:$E$156,2,FALSE)</f>
        <v>ASZE</v>
      </c>
      <c r="G113" s="83"/>
      <c r="H113" s="66"/>
      <c r="I113" s="58" t="s">
        <v>622</v>
      </c>
      <c r="J113" s="1" t="s">
        <v>673</v>
      </c>
      <c r="K113" s="1" t="s">
        <v>674</v>
      </c>
      <c r="L113" s="1" t="s">
        <v>675</v>
      </c>
      <c r="M113" s="1" t="s">
        <v>676</v>
      </c>
      <c r="N113" s="1" t="s">
        <v>677</v>
      </c>
      <c r="O113" s="1" t="s">
        <v>678</v>
      </c>
      <c r="P113" s="1" t="s">
        <v>678</v>
      </c>
      <c r="Q113" s="58" t="s">
        <v>622</v>
      </c>
      <c r="R113" s="58" t="s">
        <v>622</v>
      </c>
    </row>
    <row r="114" spans="1:18" ht="12.75" customHeight="1" x14ac:dyDescent="0.3">
      <c r="A114" s="3" t="s">
        <v>68</v>
      </c>
      <c r="B114" s="13" t="s">
        <v>621</v>
      </c>
      <c r="C114" s="15" t="str">
        <f>VLOOKUP($A114,db_emp!$A$7:$N$156,2,FALSE)</f>
        <v>Athena Saúde</v>
      </c>
      <c r="D114" s="73" t="str">
        <f>VLOOKUP($A114,db_emp!$A$7:$N$157,D$5,FALSE)</f>
        <v>Planos e Seguros</v>
      </c>
      <c r="E114" s="16" t="str">
        <f t="shared" si="7"/>
        <v>ATHE</v>
      </c>
      <c r="F114" s="16" t="str">
        <f>VLOOKUP(E114,db_emp!$D$7:$E$156,2,FALSE)</f>
        <v>ATHE</v>
      </c>
      <c r="G114" s="83"/>
      <c r="H114" s="66"/>
      <c r="I114" s="1" t="s">
        <v>622</v>
      </c>
      <c r="J114" s="1" t="s">
        <v>622</v>
      </c>
      <c r="K114" s="1" t="s">
        <v>622</v>
      </c>
      <c r="L114" s="1" t="s">
        <v>622</v>
      </c>
      <c r="M114" s="1" t="s">
        <v>679</v>
      </c>
      <c r="N114" s="1" t="s">
        <v>679</v>
      </c>
      <c r="O114" s="1" t="s">
        <v>680</v>
      </c>
      <c r="P114" s="1" t="s">
        <v>681</v>
      </c>
      <c r="Q114" s="1" t="s">
        <v>682</v>
      </c>
      <c r="R114" s="1" t="s">
        <v>682</v>
      </c>
    </row>
    <row r="115" spans="1:18" ht="12.75" customHeight="1" x14ac:dyDescent="0.3">
      <c r="A115" s="3" t="s">
        <v>72</v>
      </c>
      <c r="B115" s="13" t="s">
        <v>621</v>
      </c>
      <c r="C115" s="15" t="str">
        <f>VLOOKUP($A115,db_emp!$A$7:$N$156,2,FALSE)</f>
        <v>Bayer Pharma</v>
      </c>
      <c r="D115" s="64" t="str">
        <f>VLOOKUP($A115,db_emp!$A$7:$N$157,D$5,FALSE)</f>
        <v>Ind. Farmacêutica</v>
      </c>
      <c r="E115" s="16" t="str">
        <f t="shared" si="7"/>
        <v>BAYE</v>
      </c>
      <c r="F115" s="16" t="str">
        <f>VLOOKUP(E115,db_emp!$D$7:$E$156,2,FALSE)</f>
        <v>BAYE</v>
      </c>
      <c r="G115" s="83"/>
      <c r="H115" s="66"/>
      <c r="I115" s="1" t="s">
        <v>683</v>
      </c>
      <c r="J115" s="1" t="s">
        <v>623</v>
      </c>
      <c r="K115" s="1" t="s">
        <v>639</v>
      </c>
      <c r="L115" s="1" t="s">
        <v>624</v>
      </c>
      <c r="M115" s="1" t="s">
        <v>624</v>
      </c>
      <c r="N115" s="1" t="s">
        <v>626</v>
      </c>
      <c r="O115" s="1" t="s">
        <v>627</v>
      </c>
      <c r="P115" s="1" t="s">
        <v>628</v>
      </c>
      <c r="Q115" s="1" t="s">
        <v>628</v>
      </c>
      <c r="R115" s="1" t="s">
        <v>813</v>
      </c>
    </row>
    <row r="116" spans="1:18" ht="12.75" customHeight="1" x14ac:dyDescent="0.3">
      <c r="A116" s="3" t="s">
        <v>80</v>
      </c>
      <c r="B116" s="13" t="s">
        <v>621</v>
      </c>
      <c r="C116" s="15" t="str">
        <f>VLOOKUP($A116,db_emp!$A$7:$N$156,2,FALSE)</f>
        <v>BP - Beneficência Portuguesa de São Paulo</v>
      </c>
      <c r="D116" s="69" t="str">
        <f>VLOOKUP($A116,db_emp!$A$7:$N$157,D$5,FALSE)</f>
        <v>Redes Hospitalares</v>
      </c>
      <c r="E116" s="16" t="str">
        <f t="shared" si="7"/>
        <v>BEPO</v>
      </c>
      <c r="F116" s="16" t="str">
        <f>VLOOKUP(E116,db_emp!$D$7:$E$156,2,FALSE)</f>
        <v>BEPO</v>
      </c>
      <c r="G116" s="83"/>
      <c r="H116" s="66"/>
      <c r="I116" s="1" t="s">
        <v>642</v>
      </c>
      <c r="J116" s="1" t="s">
        <v>725</v>
      </c>
      <c r="K116" s="1" t="s">
        <v>764</v>
      </c>
      <c r="L116" s="1" t="s">
        <v>726</v>
      </c>
      <c r="M116" s="1" t="s">
        <v>765</v>
      </c>
      <c r="N116" s="1" t="s">
        <v>727</v>
      </c>
      <c r="O116" s="1" t="s">
        <v>749</v>
      </c>
      <c r="P116" s="1" t="s">
        <v>749</v>
      </c>
      <c r="Q116" s="1" t="s">
        <v>646</v>
      </c>
      <c r="R116" s="1" t="s">
        <v>646</v>
      </c>
    </row>
    <row r="117" spans="1:18" ht="12.75" customHeight="1" x14ac:dyDescent="0.3">
      <c r="A117" s="3" t="s">
        <v>88</v>
      </c>
      <c r="B117" s="13" t="s">
        <v>621</v>
      </c>
      <c r="C117" s="15" t="str">
        <f>VLOOKUP($A117,db_emp!$A$7:$N$156,2,FALSE)</f>
        <v>Blau</v>
      </c>
      <c r="D117" s="64" t="str">
        <f>VLOOKUP($A117,db_emp!$A$7:$N$157,D$5,FALSE)</f>
        <v>Ind. Farmacêutica</v>
      </c>
      <c r="E117" s="16" t="str">
        <f t="shared" si="7"/>
        <v>BLAU</v>
      </c>
      <c r="F117" s="16" t="str">
        <f>VLOOKUP(E117,db_emp!$D$7:$E$156,2,FALSE)</f>
        <v>BLAU</v>
      </c>
      <c r="G117" s="83"/>
      <c r="H117" s="66"/>
      <c r="I117" s="1" t="s">
        <v>684</v>
      </c>
      <c r="J117" s="1" t="s">
        <v>684</v>
      </c>
      <c r="K117" s="1" t="s">
        <v>685</v>
      </c>
      <c r="L117" s="1" t="s">
        <v>686</v>
      </c>
      <c r="M117" s="1" t="s">
        <v>668</v>
      </c>
      <c r="N117" s="1" t="s">
        <v>669</v>
      </c>
      <c r="O117" s="1" t="s">
        <v>670</v>
      </c>
      <c r="P117" s="1" t="s">
        <v>671</v>
      </c>
      <c r="Q117" s="1" t="s">
        <v>672</v>
      </c>
      <c r="R117" s="1" t="s">
        <v>638</v>
      </c>
    </row>
    <row r="118" spans="1:18" ht="12.75" customHeight="1" x14ac:dyDescent="0.3">
      <c r="A118" s="5" t="s">
        <v>99</v>
      </c>
      <c r="B118" s="13" t="s">
        <v>621</v>
      </c>
      <c r="C118" s="15" t="str">
        <f>VLOOKUP($A118,db_emp!$A$7:$N$156,2,FALSE)</f>
        <v>Bristol-Myers Squibb</v>
      </c>
      <c r="D118" s="64" t="str">
        <f>VLOOKUP($A118,db_emp!$A$7:$N$157,D$5,FALSE)</f>
        <v>Ind. Farmacêutica</v>
      </c>
      <c r="E118" s="16" t="str">
        <f t="shared" si="7"/>
        <v>BRIS</v>
      </c>
      <c r="F118" s="16" t="str">
        <f>VLOOKUP(E118,db_emp!$D$7:$E$156,2,FALSE)</f>
        <v>BRIS</v>
      </c>
      <c r="G118" s="83"/>
      <c r="H118" s="66"/>
      <c r="I118" s="1" t="s">
        <v>630</v>
      </c>
      <c r="J118" s="1" t="s">
        <v>631</v>
      </c>
      <c r="K118" s="1" t="s">
        <v>632</v>
      </c>
      <c r="L118" s="1" t="s">
        <v>633</v>
      </c>
      <c r="M118" s="1" t="s">
        <v>634</v>
      </c>
      <c r="N118" s="1" t="s">
        <v>635</v>
      </c>
      <c r="O118" s="1" t="s">
        <v>635</v>
      </c>
      <c r="P118" s="1" t="s">
        <v>622</v>
      </c>
      <c r="Q118" s="1" t="s">
        <v>638</v>
      </c>
      <c r="R118" s="1" t="s">
        <v>638</v>
      </c>
    </row>
    <row r="119" spans="1:18" ht="12.75" customHeight="1" x14ac:dyDescent="0.3">
      <c r="A119" s="3" t="s">
        <v>111</v>
      </c>
      <c r="B119" s="13" t="s">
        <v>621</v>
      </c>
      <c r="C119" s="15" t="str">
        <f>VLOOKUP($A119,db_emp!$A$7:$N$156,2,FALSE)</f>
        <v>Bradesco Saúde</v>
      </c>
      <c r="D119" s="73" t="str">
        <f>VLOOKUP($A119,db_emp!$A$7:$N$157,D$5,FALSE)</f>
        <v>Planos e Seguros</v>
      </c>
      <c r="E119" s="16" t="str">
        <f t="shared" si="7"/>
        <v>BRSA</v>
      </c>
      <c r="F119" s="16" t="str">
        <f>VLOOKUP(E119,db_emp!$D$7:$E$156,2,FALSE)</f>
        <v>BRSA</v>
      </c>
      <c r="G119" s="83"/>
      <c r="H119" s="66"/>
      <c r="I119" s="1" t="s">
        <v>696</v>
      </c>
      <c r="J119" s="1" t="s">
        <v>697</v>
      </c>
      <c r="K119" s="1" t="s">
        <v>698</v>
      </c>
      <c r="L119" s="1" t="s">
        <v>699</v>
      </c>
      <c r="M119" s="1" t="s">
        <v>700</v>
      </c>
      <c r="N119" s="1" t="s">
        <v>701</v>
      </c>
      <c r="O119" s="1" t="s">
        <v>702</v>
      </c>
      <c r="P119" s="1" t="s">
        <v>703</v>
      </c>
      <c r="Q119" t="s">
        <v>703</v>
      </c>
      <c r="R119" s="1" t="s">
        <v>25</v>
      </c>
    </row>
    <row r="120" spans="1:18" ht="12.75" customHeight="1" x14ac:dyDescent="0.3">
      <c r="A120" s="3" t="s">
        <v>96</v>
      </c>
      <c r="B120" s="13" t="s">
        <v>621</v>
      </c>
      <c r="C120" s="15" t="str">
        <f>VLOOKUP($A120,db_emp!$A$7:$N$156,2,FALSE)</f>
        <v>Fundação Butantan</v>
      </c>
      <c r="D120" s="22" t="str">
        <f>VLOOKUP($A120,db_emp!$A$7:$N$157,D$5,FALSE)</f>
        <v>Ind. Farmacêutica</v>
      </c>
      <c r="E120" s="16" t="str">
        <f t="shared" si="7"/>
        <v>BUTA</v>
      </c>
      <c r="F120" s="8" t="s">
        <v>96</v>
      </c>
      <c r="G120" s="83"/>
      <c r="H120" s="66"/>
      <c r="I120" s="1" t="s">
        <v>687</v>
      </c>
      <c r="J120" s="1" t="s">
        <v>688</v>
      </c>
      <c r="K120" s="1" t="s">
        <v>689</v>
      </c>
      <c r="L120" s="1" t="s">
        <v>690</v>
      </c>
      <c r="M120" s="1" t="s">
        <v>690</v>
      </c>
      <c r="N120" s="1" t="s">
        <v>691</v>
      </c>
      <c r="O120" s="1" t="s">
        <v>692</v>
      </c>
      <c r="P120" s="1" t="s">
        <v>693</v>
      </c>
      <c r="Q120" s="1" t="s">
        <v>694</v>
      </c>
      <c r="R120" s="1" t="s">
        <v>694</v>
      </c>
    </row>
    <row r="121" spans="1:18" ht="12.75" customHeight="1" x14ac:dyDescent="0.3">
      <c r="A121" s="3" t="s">
        <v>119</v>
      </c>
      <c r="B121" s="13" t="s">
        <v>621</v>
      </c>
      <c r="C121" s="15" t="str">
        <f>VLOOKUP($A121,db_emp!$A$7:$N$156,2,FALSE)</f>
        <v>Care Plus</v>
      </c>
      <c r="D121" s="73" t="str">
        <f>VLOOKUP($A121,db_emp!$A$7:$N$157,D$5,FALSE)</f>
        <v>Planos e Seguros</v>
      </c>
      <c r="E121" s="16" t="str">
        <f t="shared" si="7"/>
        <v>CARE</v>
      </c>
      <c r="F121" s="16" t="str">
        <f>VLOOKUP(E121,db_emp!$D$7:$E$156,2,FALSE)</f>
        <v>CARE</v>
      </c>
      <c r="G121" s="83"/>
      <c r="H121" s="66"/>
      <c r="I121" s="1" t="s">
        <v>647</v>
      </c>
      <c r="J121" s="1" t="s">
        <v>648</v>
      </c>
      <c r="K121" s="1" t="s">
        <v>666</v>
      </c>
      <c r="L121" s="1" t="s">
        <v>686</v>
      </c>
      <c r="M121" s="1" t="s">
        <v>668</v>
      </c>
      <c r="N121" s="1" t="s">
        <v>669</v>
      </c>
      <c r="O121" s="1" t="s">
        <v>670</v>
      </c>
      <c r="P121" s="1" t="s">
        <v>671</v>
      </c>
      <c r="Q121" s="1" t="s">
        <v>638</v>
      </c>
      <c r="R121" s="1" t="s">
        <v>638</v>
      </c>
    </row>
    <row r="122" spans="1:18" ht="12.75" customHeight="1" x14ac:dyDescent="0.3">
      <c r="A122" s="3" t="s">
        <v>123</v>
      </c>
      <c r="B122" s="13" t="s">
        <v>621</v>
      </c>
      <c r="C122" s="15" t="str">
        <f>VLOOKUP($A122,db_emp!$A$7:$N$156,2,FALSE)</f>
        <v>CASSI</v>
      </c>
      <c r="D122" s="73" t="str">
        <f>VLOOKUP($A122,db_emp!$A$7:$N$157,D$5,FALSE)</f>
        <v>Planos e Seguros</v>
      </c>
      <c r="E122" s="16" t="str">
        <f t="shared" si="7"/>
        <v>CASS</v>
      </c>
      <c r="F122" s="16" t="str">
        <f>VLOOKUP(E122,db_emp!$D$7:$E$156,2,FALSE)</f>
        <v>CASS</v>
      </c>
      <c r="G122" s="83"/>
      <c r="H122" s="66"/>
      <c r="I122" s="1" t="s">
        <v>708</v>
      </c>
      <c r="J122" s="1" t="s">
        <v>709</v>
      </c>
      <c r="K122" s="1" t="s">
        <v>710</v>
      </c>
      <c r="L122" s="1" t="s">
        <v>711</v>
      </c>
      <c r="M122" s="1" t="s">
        <v>712</v>
      </c>
      <c r="N122" s="1" t="s">
        <v>713</v>
      </c>
      <c r="O122" s="1" t="s">
        <v>714</v>
      </c>
      <c r="P122" s="1" t="s">
        <v>715</v>
      </c>
      <c r="Q122" s="1" t="s">
        <v>716</v>
      </c>
      <c r="R122" s="1" t="s">
        <v>717</v>
      </c>
    </row>
    <row r="123" spans="1:18" ht="12.75" customHeight="1" x14ac:dyDescent="0.3">
      <c r="A123" s="3" t="s">
        <v>127</v>
      </c>
      <c r="B123" s="13" t="s">
        <v>621</v>
      </c>
      <c r="C123" s="15" t="str">
        <f>VLOOKUP($A123,db_emp!$A$7:$N$156,2,FALSE)</f>
        <v>CEJAM</v>
      </c>
      <c r="D123" s="75" t="str">
        <f>VLOOKUP($A123,db_emp!$A$7:$N$157,D$5,FALSE)</f>
        <v>Gestão como OS</v>
      </c>
      <c r="E123" s="16" t="str">
        <f t="shared" si="7"/>
        <v>CEJA</v>
      </c>
      <c r="F123" s="16" t="str">
        <f>VLOOKUP(E123,db_emp!$D$7:$E$156,2,FALSE)</f>
        <v>CEJA</v>
      </c>
      <c r="G123" s="83"/>
      <c r="H123" s="66"/>
      <c r="I123" s="1" t="s">
        <v>683</v>
      </c>
      <c r="J123" s="1" t="s">
        <v>683</v>
      </c>
      <c r="K123" s="1" t="s">
        <v>639</v>
      </c>
      <c r="L123" s="1" t="s">
        <v>624</v>
      </c>
      <c r="M123" s="1" t="s">
        <v>625</v>
      </c>
      <c r="N123" s="1" t="s">
        <v>626</v>
      </c>
      <c r="O123" s="1" t="s">
        <v>627</v>
      </c>
      <c r="P123" s="1" t="s">
        <v>628</v>
      </c>
      <c r="Q123" s="1" t="s">
        <v>628</v>
      </c>
      <c r="R123" s="1" t="s">
        <v>25</v>
      </c>
    </row>
    <row r="124" spans="1:18" ht="12.75" customHeight="1" x14ac:dyDescent="0.3">
      <c r="A124" s="5" t="s">
        <v>132</v>
      </c>
      <c r="B124" s="13" t="s">
        <v>621</v>
      </c>
      <c r="C124" s="15" t="str">
        <f>VLOOKUP($A124,db_emp!$A$7:$N$156,2,FALSE)</f>
        <v>Grupo Cimed</v>
      </c>
      <c r="D124" s="64" t="str">
        <f>VLOOKUP($A124,db_emp!$A$7:$N$157,D$5,FALSE)</f>
        <v>Ind. Farmacêutica</v>
      </c>
      <c r="E124" s="16" t="str">
        <f t="shared" si="7"/>
        <v>CIME</v>
      </c>
      <c r="F124" s="16" t="str">
        <f>VLOOKUP(E124,db_emp!$D$7:$E$156,2,FALSE)</f>
        <v>CIME</v>
      </c>
      <c r="G124" s="83"/>
      <c r="H124" s="66"/>
      <c r="I124" s="1" t="s">
        <v>25</v>
      </c>
      <c r="J124" s="1" t="s">
        <v>25</v>
      </c>
      <c r="K124" s="1" t="s">
        <v>25</v>
      </c>
      <c r="L124" s="1" t="s">
        <v>718</v>
      </c>
      <c r="M124" s="1" t="s">
        <v>719</v>
      </c>
      <c r="N124" s="1" t="s">
        <v>720</v>
      </c>
      <c r="O124" s="1" t="s">
        <v>721</v>
      </c>
      <c r="P124" s="1" t="s">
        <v>722</v>
      </c>
      <c r="Q124" s="1" t="s">
        <v>723</v>
      </c>
      <c r="R124" s="1" t="s">
        <v>723</v>
      </c>
    </row>
    <row r="125" spans="1:18" ht="12.75" customHeight="1" x14ac:dyDescent="0.3">
      <c r="A125" s="3" t="s">
        <v>136</v>
      </c>
      <c r="B125" s="13" t="s">
        <v>621</v>
      </c>
      <c r="C125" s="15" t="str">
        <f>VLOOKUP($A125,db_emp!$A$7:$N$156,2,FALSE)</f>
        <v>Clamed</v>
      </c>
      <c r="D125" s="74" t="str">
        <f>VLOOKUP($A125,db_emp!$A$7:$N$157,D$5,FALSE)</f>
        <v>Farmácias e Drogarias</v>
      </c>
      <c r="E125" s="16" t="str">
        <f t="shared" si="7"/>
        <v>CLAM</v>
      </c>
      <c r="F125" s="16" t="str">
        <f>VLOOKUP(E125,db_emp!$D$7:$E$156,2,FALSE)</f>
        <v>CLAM</v>
      </c>
      <c r="G125" s="83"/>
      <c r="H125" s="66"/>
      <c r="I125" s="1" t="s">
        <v>683</v>
      </c>
      <c r="J125" s="1" t="s">
        <v>623</v>
      </c>
      <c r="K125" s="1" t="s">
        <v>639</v>
      </c>
      <c r="L125" s="1" t="s">
        <v>624</v>
      </c>
      <c r="M125" s="1" t="s">
        <v>625</v>
      </c>
      <c r="N125" s="1" t="s">
        <v>626</v>
      </c>
      <c r="O125" s="1" t="s">
        <v>627</v>
      </c>
      <c r="P125" s="1" t="s">
        <v>628</v>
      </c>
      <c r="Q125" s="1" t="s">
        <v>628</v>
      </c>
      <c r="R125" s="58" t="s">
        <v>622</v>
      </c>
    </row>
    <row r="126" spans="1:18" ht="12.75" customHeight="1" x14ac:dyDescent="0.3">
      <c r="A126" s="44" t="s">
        <v>144</v>
      </c>
      <c r="B126" s="13" t="s">
        <v>621</v>
      </c>
      <c r="C126" s="15" t="str">
        <f>VLOOKUP($A126,db_emp!$A$7:$N$156,2,FALSE)</f>
        <v>DASA</v>
      </c>
      <c r="D126" s="72" t="str">
        <f>VLOOKUP($A126,db_emp!$A$7:$N$157,D$5,FALSE)</f>
        <v>Diagnóstico e Terapia</v>
      </c>
      <c r="E126" s="16" t="str">
        <f t="shared" si="7"/>
        <v>DASA</v>
      </c>
      <c r="F126" s="16" t="str">
        <f>VLOOKUP(E126,db_emp!$D$7:$E$156,2,FALSE)</f>
        <v>DASA</v>
      </c>
      <c r="G126" s="83"/>
      <c r="H126" s="66"/>
      <c r="I126" s="27" t="s">
        <v>642</v>
      </c>
      <c r="J126" s="27" t="s">
        <v>725</v>
      </c>
      <c r="K126" s="27" t="s">
        <v>764</v>
      </c>
      <c r="L126" s="27" t="s">
        <v>726</v>
      </c>
      <c r="M126" s="27" t="s">
        <v>765</v>
      </c>
      <c r="N126" s="27" t="s">
        <v>727</v>
      </c>
      <c r="O126" s="27" t="s">
        <v>749</v>
      </c>
      <c r="P126" s="27" t="s">
        <v>728</v>
      </c>
      <c r="Q126" s="27" t="s">
        <v>728</v>
      </c>
      <c r="R126" s="27" t="s">
        <v>646</v>
      </c>
    </row>
    <row r="127" spans="1:18" ht="12.75" customHeight="1" x14ac:dyDescent="0.3">
      <c r="A127" s="3" t="s">
        <v>150</v>
      </c>
      <c r="B127" s="13" t="s">
        <v>621</v>
      </c>
      <c r="C127" s="15" t="str">
        <f>VLOOKUP($A127,db_emp!$A$7:$N$156,2,FALSE)</f>
        <v>DIMED/Grupo Panvel</v>
      </c>
      <c r="D127" s="74" t="str">
        <f>VLOOKUP($A127,db_emp!$A$7:$N$157,D$5,FALSE)</f>
        <v>Farmácias e Drogarias</v>
      </c>
      <c r="E127" s="16" t="str">
        <f t="shared" si="7"/>
        <v>DIME</v>
      </c>
      <c r="F127" s="16" t="str">
        <f>VLOOKUP(E127,db_emp!$D$7:$E$156,2,FALSE)</f>
        <v>DIME</v>
      </c>
      <c r="G127" s="83"/>
      <c r="H127" s="66"/>
      <c r="I127" s="9" t="s">
        <v>705</v>
      </c>
      <c r="J127" s="9" t="s">
        <v>705</v>
      </c>
      <c r="K127" s="9" t="s">
        <v>705</v>
      </c>
      <c r="L127" s="9" t="s">
        <v>649</v>
      </c>
      <c r="M127" s="9" t="s">
        <v>649</v>
      </c>
      <c r="N127" s="9" t="s">
        <v>651</v>
      </c>
      <c r="O127" s="9" t="s">
        <v>653</v>
      </c>
      <c r="P127" s="9" t="s">
        <v>653</v>
      </c>
      <c r="Q127" s="9" t="s">
        <v>707</v>
      </c>
      <c r="R127" s="9" t="s">
        <v>638</v>
      </c>
    </row>
    <row r="128" spans="1:18" ht="12.75" customHeight="1" x14ac:dyDescent="0.3">
      <c r="A128" s="3" t="s">
        <v>305</v>
      </c>
      <c r="B128" s="13" t="s">
        <v>621</v>
      </c>
      <c r="C128" s="15" t="str">
        <f>VLOOKUP($A128,db_emp!$A$7:$N$156,2,FALSE)</f>
        <v>d1000</v>
      </c>
      <c r="D128" s="74" t="str">
        <f>VLOOKUP($A128,db_emp!$A$7:$N$157,D$5,FALSE)</f>
        <v>Farmácias e Drogarias</v>
      </c>
      <c r="E128" s="16" t="str">
        <f t="shared" si="7"/>
        <v>DMIL</v>
      </c>
      <c r="F128" s="16" t="str">
        <f>VLOOKUP(E128,db_emp!$D$7:$E$156,2,FALSE)</f>
        <v>PROF</v>
      </c>
      <c r="G128" s="83"/>
      <c r="H128" s="66"/>
      <c r="I128" s="53" t="s">
        <v>905</v>
      </c>
      <c r="J128" s="53" t="s">
        <v>905</v>
      </c>
      <c r="K128" s="208" t="s">
        <v>805</v>
      </c>
      <c r="L128" s="208" t="s">
        <v>726</v>
      </c>
      <c r="M128" s="208" t="s">
        <v>761</v>
      </c>
      <c r="N128" s="208" t="s">
        <v>761</v>
      </c>
      <c r="O128" s="208" t="s">
        <v>762</v>
      </c>
      <c r="P128" s="208" t="s">
        <v>813</v>
      </c>
      <c r="Q128" s="208" t="s">
        <v>813</v>
      </c>
      <c r="R128" s="208" t="s">
        <v>813</v>
      </c>
    </row>
    <row r="129" spans="1:18" ht="12.75" customHeight="1" x14ac:dyDescent="0.3">
      <c r="A129" s="3" t="s">
        <v>154</v>
      </c>
      <c r="B129" s="13" t="s">
        <v>621</v>
      </c>
      <c r="C129" s="15" t="str">
        <f>VLOOKUP($A129,db_emp!$A$7:$N$156,2,FALSE)</f>
        <v>Grupo DPSP</v>
      </c>
      <c r="D129" s="74" t="str">
        <f>VLOOKUP($A129,db_emp!$A$7:$N$157,D$5,FALSE)</f>
        <v>Farmácias e Drogarias</v>
      </c>
      <c r="E129" s="16" t="str">
        <f t="shared" si="7"/>
        <v>DPSP</v>
      </c>
      <c r="F129" s="16" t="str">
        <f>VLOOKUP(E129,db_emp!$D$7:$E$156,2,FALSE)</f>
        <v>DPSP</v>
      </c>
      <c r="G129" s="83"/>
      <c r="H129" s="66"/>
      <c r="I129" s="9" t="s">
        <v>662</v>
      </c>
      <c r="J129" s="9" t="s">
        <v>662</v>
      </c>
      <c r="K129" s="9" t="s">
        <v>663</v>
      </c>
      <c r="L129" s="9" t="s">
        <v>663</v>
      </c>
      <c r="M129" s="9" t="s">
        <v>732</v>
      </c>
      <c r="N129" s="9" t="s">
        <v>664</v>
      </c>
      <c r="O129" s="9" t="s">
        <v>664</v>
      </c>
      <c r="P129" s="9" t="s">
        <v>733</v>
      </c>
      <c r="Q129" s="9" t="s">
        <v>734</v>
      </c>
      <c r="R129" s="9" t="s">
        <v>734</v>
      </c>
    </row>
    <row r="130" spans="1:18" ht="12.75" customHeight="1" x14ac:dyDescent="0.3">
      <c r="A130" s="3" t="s">
        <v>103</v>
      </c>
      <c r="B130" s="13" t="s">
        <v>621</v>
      </c>
      <c r="C130" s="15" t="str">
        <f>VLOOKUP($A130,db_emp!$A$7:$N$156,2,FALSE)</f>
        <v>EBSERH</v>
      </c>
      <c r="D130" s="69" t="str">
        <f>VLOOKUP($A130,db_emp!$A$7:$N$157,D$5,FALSE)</f>
        <v>Redes Hospitalares</v>
      </c>
      <c r="E130" s="16" t="str">
        <f t="shared" si="7"/>
        <v>EBSE</v>
      </c>
      <c r="F130" s="16" t="str">
        <f>VLOOKUP(E130,db_emp!$D$7:$E$156,2,FALSE)</f>
        <v>EBSE</v>
      </c>
      <c r="G130" s="83"/>
      <c r="H130" s="66"/>
      <c r="I130" s="1" t="s">
        <v>683</v>
      </c>
      <c r="J130" s="1" t="s">
        <v>623</v>
      </c>
      <c r="K130" s="1" t="s">
        <v>639</v>
      </c>
      <c r="L130" s="1" t="s">
        <v>624</v>
      </c>
      <c r="M130" s="1" t="s">
        <v>625</v>
      </c>
      <c r="N130" s="1" t="s">
        <v>626</v>
      </c>
      <c r="O130" s="1" t="s">
        <v>627</v>
      </c>
      <c r="P130" s="1" t="s">
        <v>628</v>
      </c>
      <c r="Q130" s="1" t="s">
        <v>628</v>
      </c>
      <c r="R130" s="1" t="s">
        <v>629</v>
      </c>
    </row>
    <row r="131" spans="1:18" ht="12.75" customHeight="1" x14ac:dyDescent="0.3">
      <c r="A131" s="3" t="s">
        <v>162</v>
      </c>
      <c r="B131" s="13" t="s">
        <v>621</v>
      </c>
      <c r="C131" s="15" t="str">
        <f>VLOOKUP($A131,db_emp!$A$7:$N$156,2,FALSE)</f>
        <v>Hospital Albert Einstein</v>
      </c>
      <c r="D131" s="69" t="str">
        <f>VLOOKUP($A131,db_emp!$A$7:$N$157,D$5,FALSE)</f>
        <v>Redes Hospitalares</v>
      </c>
      <c r="E131" s="16" t="str">
        <f t="shared" si="7"/>
        <v>EINS</v>
      </c>
      <c r="F131" s="16" t="str">
        <f>VLOOKUP(E131,db_emp!$D$7:$E$156,2,FALSE)</f>
        <v>EINS</v>
      </c>
      <c r="G131" s="83"/>
      <c r="H131" s="66"/>
      <c r="I131" s="1" t="s">
        <v>630</v>
      </c>
      <c r="J131" s="1" t="s">
        <v>630</v>
      </c>
      <c r="K131" s="1" t="s">
        <v>25</v>
      </c>
      <c r="L131" s="1" t="s">
        <v>726</v>
      </c>
      <c r="M131" s="1" t="s">
        <v>765</v>
      </c>
      <c r="N131" s="1" t="s">
        <v>727</v>
      </c>
      <c r="O131" s="1" t="s">
        <v>749</v>
      </c>
      <c r="P131" s="1" t="s">
        <v>728</v>
      </c>
      <c r="Q131" s="1" t="s">
        <v>728</v>
      </c>
      <c r="R131" s="1" t="s">
        <v>646</v>
      </c>
    </row>
    <row r="132" spans="1:18" ht="12.75" customHeight="1" x14ac:dyDescent="0.3">
      <c r="A132" s="3" t="s">
        <v>166</v>
      </c>
      <c r="B132" s="13" t="s">
        <v>621</v>
      </c>
      <c r="C132" s="15" t="str">
        <f>VLOOKUP($A132,db_emp!$A$7:$N$156,2,FALSE)</f>
        <v>Elfa Medicamentos</v>
      </c>
      <c r="D132" s="82" t="str">
        <f>VLOOKUP($A132,db_emp!$A$7:$N$157,D$5,FALSE)</f>
        <v>Distribuição</v>
      </c>
      <c r="E132" s="16" t="str">
        <f t="shared" si="7"/>
        <v>ELFA</v>
      </c>
      <c r="F132" s="16" t="str">
        <f>VLOOKUP(E132,db_emp!$D$7:$E$156,2,FALSE)</f>
        <v>ELFA</v>
      </c>
      <c r="G132" s="83"/>
      <c r="H132" s="66"/>
      <c r="I132" s="1"/>
      <c r="J132" s="1"/>
      <c r="K132" s="1" t="s">
        <v>631</v>
      </c>
      <c r="L132" s="1" t="s">
        <v>633</v>
      </c>
      <c r="M132" s="1" t="s">
        <v>634</v>
      </c>
      <c r="N132" s="1" t="s">
        <v>635</v>
      </c>
      <c r="O132" s="1" t="s">
        <v>635</v>
      </c>
      <c r="P132" s="1" t="s">
        <v>637</v>
      </c>
      <c r="Q132" s="1" t="s">
        <v>637</v>
      </c>
      <c r="R132" s="1" t="s">
        <v>646</v>
      </c>
    </row>
    <row r="133" spans="1:18" ht="12.75" customHeight="1" x14ac:dyDescent="0.3">
      <c r="A133" s="3" t="s">
        <v>170</v>
      </c>
      <c r="B133" s="13" t="s">
        <v>621</v>
      </c>
      <c r="C133" s="15" t="str">
        <f>VLOOKUP($A133,db_emp!$A$7:$N$156,2,FALSE)</f>
        <v>EMS</v>
      </c>
      <c r="D133" s="64" t="str">
        <f>VLOOKUP($A133,db_emp!$A$7:$N$157,D$5,FALSE)</f>
        <v>Ind. Farmacêutica</v>
      </c>
      <c r="E133" s="16" t="str">
        <f t="shared" si="7"/>
        <v>EMSA</v>
      </c>
      <c r="F133" s="16" t="str">
        <f>VLOOKUP(E133,db_emp!$D$7:$E$156,2,FALSE)</f>
        <v>EMSA</v>
      </c>
      <c r="G133" s="83"/>
      <c r="H133" s="66"/>
      <c r="I133" s="26" t="s">
        <v>25</v>
      </c>
      <c r="J133" s="26" t="s">
        <v>25</v>
      </c>
      <c r="K133" s="26" t="s">
        <v>25</v>
      </c>
      <c r="L133" s="26" t="s">
        <v>726</v>
      </c>
      <c r="M133" s="1" t="s">
        <v>634</v>
      </c>
      <c r="N133" s="1" t="s">
        <v>635</v>
      </c>
      <c r="O133" s="1" t="s">
        <v>636</v>
      </c>
      <c r="P133" s="1" t="s">
        <v>637</v>
      </c>
      <c r="Q133" s="1" t="s">
        <v>646</v>
      </c>
      <c r="R133" s="1" t="s">
        <v>646</v>
      </c>
    </row>
    <row r="134" spans="1:18" ht="12.75" customHeight="1" x14ac:dyDescent="0.3">
      <c r="A134" s="3" t="s">
        <v>174</v>
      </c>
      <c r="B134" s="13" t="s">
        <v>621</v>
      </c>
      <c r="C134" s="15" t="str">
        <f>VLOOKUP($A134,db_emp!$A$7:$N$156,2,FALSE)</f>
        <v>Eurofarma</v>
      </c>
      <c r="D134" s="64" t="str">
        <f>VLOOKUP($A134,db_emp!$A$7:$N$157,D$5,FALSE)</f>
        <v>Ind. Farmacêutica</v>
      </c>
      <c r="E134" s="16" t="str">
        <f t="shared" si="7"/>
        <v>EURO</v>
      </c>
      <c r="F134" s="16" t="str">
        <f>VLOOKUP(E134,db_emp!$D$7:$E$156,2,FALSE)</f>
        <v>EURO</v>
      </c>
      <c r="G134" s="83"/>
      <c r="H134" s="66"/>
      <c r="I134" s="1" t="s">
        <v>630</v>
      </c>
      <c r="J134" s="1" t="s">
        <v>630</v>
      </c>
      <c r="K134" s="1"/>
      <c r="L134" s="1" t="s">
        <v>726</v>
      </c>
      <c r="M134" s="1" t="s">
        <v>765</v>
      </c>
      <c r="N134" s="1" t="s">
        <v>727</v>
      </c>
      <c r="O134" s="1" t="s">
        <v>749</v>
      </c>
      <c r="P134" s="1" t="s">
        <v>728</v>
      </c>
      <c r="Q134" s="1" t="s">
        <v>638</v>
      </c>
      <c r="R134" s="1" t="s">
        <v>638</v>
      </c>
    </row>
    <row r="135" spans="1:18" ht="12.75" customHeight="1" x14ac:dyDescent="0.3">
      <c r="A135" s="3" t="s">
        <v>178</v>
      </c>
      <c r="B135" s="13" t="s">
        <v>621</v>
      </c>
      <c r="C135" s="15" t="str">
        <f>VLOOKUP($A135,db_emp!$A$7:$N$156,2,FALSE)</f>
        <v>Fundação do ABC</v>
      </c>
      <c r="D135" s="75" t="str">
        <f>VLOOKUP($A135,db_emp!$A$7:$N$157,D$5,FALSE)</f>
        <v>Gestão como OS</v>
      </c>
      <c r="E135" s="16" t="str">
        <f t="shared" si="7"/>
        <v>FABC</v>
      </c>
      <c r="F135" s="16" t="str">
        <f>VLOOKUP(E135,db_emp!$D$7:$E$156,2,FALSE)</f>
        <v>FABC</v>
      </c>
      <c r="G135" s="83"/>
      <c r="H135" s="66"/>
      <c r="I135" s="1" t="s">
        <v>654</v>
      </c>
      <c r="J135" s="1" t="s">
        <v>655</v>
      </c>
      <c r="K135" s="1" t="s">
        <v>656</v>
      </c>
      <c r="L135" s="1" t="s">
        <v>657</v>
      </c>
      <c r="M135" s="1" t="s">
        <v>658</v>
      </c>
      <c r="N135" s="1" t="s">
        <v>659</v>
      </c>
      <c r="O135" s="1" t="s">
        <v>660</v>
      </c>
      <c r="P135" s="1" t="s">
        <v>661</v>
      </c>
      <c r="Q135" s="1" t="s">
        <v>661</v>
      </c>
      <c r="R135" s="1" t="s">
        <v>629</v>
      </c>
    </row>
    <row r="136" spans="1:18" ht="12.75" customHeight="1" x14ac:dyDescent="0.3">
      <c r="A136" s="3" t="s">
        <v>185</v>
      </c>
      <c r="B136" s="13" t="s">
        <v>621</v>
      </c>
      <c r="C136" s="15" t="str">
        <f>VLOOKUP($A136,db_emp!$A$7:$N$156,2,FALSE)</f>
        <v>FFM USP</v>
      </c>
      <c r="D136" s="69" t="str">
        <f>VLOOKUP($A136,db_emp!$A$7:$N$157,D$5,FALSE)</f>
        <v>Redes Hospitalares</v>
      </c>
      <c r="E136" s="16" t="str">
        <f t="shared" ref="E136:E168" si="8">A136</f>
        <v>FFME</v>
      </c>
      <c r="F136" s="8" t="s">
        <v>185</v>
      </c>
      <c r="G136" s="83"/>
      <c r="H136" s="66"/>
      <c r="I136" s="1" t="s">
        <v>840</v>
      </c>
      <c r="J136" s="1" t="s">
        <v>840</v>
      </c>
      <c r="K136" s="1" t="s">
        <v>840</v>
      </c>
      <c r="L136" s="1" t="s">
        <v>840</v>
      </c>
      <c r="M136" s="1" t="s">
        <v>840</v>
      </c>
      <c r="N136" s="1" t="s">
        <v>840</v>
      </c>
      <c r="O136" s="1" t="s">
        <v>841</v>
      </c>
      <c r="P136" s="1" t="s">
        <v>842</v>
      </c>
      <c r="Q136" s="1" t="s">
        <v>843</v>
      </c>
      <c r="R136" s="1" t="s">
        <v>843</v>
      </c>
    </row>
    <row r="137" spans="1:18" ht="12.75" customHeight="1" x14ac:dyDescent="0.3">
      <c r="A137" s="3" t="s">
        <v>189</v>
      </c>
      <c r="B137" s="13" t="s">
        <v>621</v>
      </c>
      <c r="C137" s="15" t="str">
        <f>VLOOKUP($A137,db_emp!$A$7:$N$156,2,FALSE)</f>
        <v>Fleury</v>
      </c>
      <c r="D137" s="72" t="str">
        <f>VLOOKUP($A137,db_emp!$A$7:$N$157,D$5,FALSE)</f>
        <v>Diagnóstico e Terapia</v>
      </c>
      <c r="E137" s="16" t="str">
        <f t="shared" si="8"/>
        <v>FLEU</v>
      </c>
      <c r="F137" s="16" t="str">
        <f>VLOOKUP(E137,db_emp!$D$7:$E$156,2,FALSE)</f>
        <v>FLEU</v>
      </c>
      <c r="G137" s="83"/>
      <c r="H137" s="66"/>
      <c r="I137" s="9" t="s">
        <v>744</v>
      </c>
      <c r="J137" s="9" t="s">
        <v>744</v>
      </c>
      <c r="K137" s="9" t="s">
        <v>745</v>
      </c>
      <c r="L137" s="9" t="s">
        <v>745</v>
      </c>
      <c r="M137" s="9" t="s">
        <v>746</v>
      </c>
      <c r="N137" s="9" t="s">
        <v>746</v>
      </c>
      <c r="O137" s="9" t="s">
        <v>747</v>
      </c>
      <c r="P137" s="9" t="s">
        <v>747</v>
      </c>
      <c r="Q137" s="9" t="s">
        <v>748</v>
      </c>
      <c r="R137" s="1" t="s">
        <v>25</v>
      </c>
    </row>
    <row r="138" spans="1:18" ht="12.75" customHeight="1" x14ac:dyDescent="0.3">
      <c r="A138" s="3" t="s">
        <v>201</v>
      </c>
      <c r="B138" s="13" t="s">
        <v>621</v>
      </c>
      <c r="C138" s="15" t="str">
        <f>VLOOKUP($A138,db_emp!$A$7:$N$156,2,FALSE)</f>
        <v>GEAP</v>
      </c>
      <c r="D138" s="73" t="str">
        <f>VLOOKUP($A138,db_emp!$A$7:$N$157,D$5,FALSE)</f>
        <v>Planos e Seguros</v>
      </c>
      <c r="E138" s="16" t="str">
        <f t="shared" si="8"/>
        <v>GEAP</v>
      </c>
      <c r="F138" s="16" t="str">
        <f>VLOOKUP(E138,db_emp!$D$7:$E$156,2,FALSE)</f>
        <v>GEAP</v>
      </c>
      <c r="G138" s="83"/>
      <c r="H138" s="66"/>
      <c r="I138" s="1" t="s">
        <v>832</v>
      </c>
      <c r="J138" s="1" t="s">
        <v>832</v>
      </c>
      <c r="K138" s="1" t="s">
        <v>834</v>
      </c>
      <c r="L138" s="1" t="s">
        <v>835</v>
      </c>
      <c r="M138" s="1" t="s">
        <v>836</v>
      </c>
      <c r="N138" s="1" t="s">
        <v>844</v>
      </c>
      <c r="O138" s="1" t="s">
        <v>845</v>
      </c>
      <c r="P138" s="1" t="s">
        <v>846</v>
      </c>
      <c r="Q138" s="1" t="s">
        <v>846</v>
      </c>
      <c r="R138" s="1" t="s">
        <v>847</v>
      </c>
    </row>
    <row r="139" spans="1:18" ht="12.75" customHeight="1" x14ac:dyDescent="0.3">
      <c r="A139" s="3" t="s">
        <v>107</v>
      </c>
      <c r="B139" s="13" t="s">
        <v>621</v>
      </c>
      <c r="C139" s="15" t="str">
        <f>VLOOKUP($A139,db_emp!$A$7:$N$156,2,FALSE)</f>
        <v>GHC (Grupo Hospitalar Conceição)</v>
      </c>
      <c r="D139" s="69" t="str">
        <f>VLOOKUP($A139,db_emp!$A$7:$N$157,D$5,FALSE)</f>
        <v>Redes Hospitalares</v>
      </c>
      <c r="E139" s="16" t="str">
        <f t="shared" si="8"/>
        <v>GHCO</v>
      </c>
      <c r="F139" s="16" t="str">
        <f>VLOOKUP(E139,db_emp!$D$7:$E$156,2,FALSE)</f>
        <v>GHCO</v>
      </c>
      <c r="G139" s="83"/>
      <c r="H139" s="66"/>
      <c r="I139" s="1" t="s">
        <v>683</v>
      </c>
      <c r="J139" s="1" t="s">
        <v>683</v>
      </c>
      <c r="K139" s="1" t="s">
        <v>639</v>
      </c>
      <c r="L139" s="1" t="s">
        <v>639</v>
      </c>
      <c r="M139" s="1" t="s">
        <v>625</v>
      </c>
      <c r="N139" s="1" t="s">
        <v>626</v>
      </c>
      <c r="O139" s="1" t="s">
        <v>627</v>
      </c>
      <c r="P139" s="1" t="s">
        <v>628</v>
      </c>
      <c r="Q139" s="1" t="s">
        <v>629</v>
      </c>
      <c r="R139" s="1" t="s">
        <v>629</v>
      </c>
    </row>
    <row r="140" spans="1:18" ht="12.75" customHeight="1" x14ac:dyDescent="0.3">
      <c r="A140" s="3" t="s">
        <v>220</v>
      </c>
      <c r="B140" s="13" t="s">
        <v>621</v>
      </c>
      <c r="C140" s="15" t="str">
        <f>VLOOKUP($A140,db_emp!$A$7:$N$156,2,FALSE)</f>
        <v>Notre Dame Participações S.A.</v>
      </c>
      <c r="D140" s="73" t="str">
        <f>VLOOKUP($A140,db_emp!$A$7:$N$157,D$5,FALSE)</f>
        <v>Planos e Seguros</v>
      </c>
      <c r="E140" s="16" t="str">
        <f t="shared" si="8"/>
        <v>GNDP</v>
      </c>
      <c r="F140" s="16" t="str">
        <f>VLOOKUP(E140,db_emp!$D$7:$E$156,2,FALSE)</f>
        <v>HAPV</v>
      </c>
      <c r="G140" s="83"/>
      <c r="H140" s="66"/>
      <c r="I140" s="1" t="s">
        <v>642</v>
      </c>
      <c r="J140" s="1" t="s">
        <v>725</v>
      </c>
      <c r="K140" s="1" t="s">
        <v>764</v>
      </c>
      <c r="L140" s="1" t="s">
        <v>726</v>
      </c>
      <c r="M140" s="1" t="s">
        <v>765</v>
      </c>
      <c r="N140" s="1" t="s">
        <v>727</v>
      </c>
      <c r="O140" s="1" t="s">
        <v>749</v>
      </c>
      <c r="P140" s="1" t="s">
        <v>728</v>
      </c>
      <c r="Q140" s="1" t="s">
        <v>728</v>
      </c>
      <c r="R140" s="27" t="s">
        <v>25</v>
      </c>
    </row>
    <row r="141" spans="1:18" ht="12.75" customHeight="1" x14ac:dyDescent="0.3">
      <c r="A141" s="3" t="s">
        <v>204</v>
      </c>
      <c r="B141" s="13" t="s">
        <v>621</v>
      </c>
      <c r="C141" s="15" t="str">
        <f>VLOOKUP($A141,db_emp!$A$7:$N$156,2,FALSE)</f>
        <v>Golden Cross/Vision Med</v>
      </c>
      <c r="D141" s="73" t="str">
        <f>VLOOKUP($A141,db_emp!$A$7:$N$157,D$5,FALSE)</f>
        <v>Planos e Seguros</v>
      </c>
      <c r="E141" s="16" t="str">
        <f t="shared" si="8"/>
        <v>GOLD</v>
      </c>
      <c r="F141" s="16" t="str">
        <f>VLOOKUP(E141,db_emp!$D$7:$E$156,2,FALSE)</f>
        <v>GOLD</v>
      </c>
      <c r="G141" s="83"/>
      <c r="H141" s="66"/>
      <c r="I141" s="1"/>
      <c r="J141" s="1"/>
      <c r="K141" s="1"/>
      <c r="L141" s="1" t="s">
        <v>835</v>
      </c>
      <c r="M141" s="1" t="s">
        <v>836</v>
      </c>
      <c r="N141" s="1" t="s">
        <v>838</v>
      </c>
      <c r="O141" s="1" t="s">
        <v>838</v>
      </c>
      <c r="P141" s="1" t="s">
        <v>839</v>
      </c>
      <c r="Q141" s="1" t="s">
        <v>839</v>
      </c>
      <c r="R141" s="1" t="s">
        <v>707</v>
      </c>
    </row>
    <row r="142" spans="1:18" ht="12.75" customHeight="1" x14ac:dyDescent="0.3">
      <c r="A142" s="3" t="s">
        <v>208</v>
      </c>
      <c r="B142" s="13" t="s">
        <v>621</v>
      </c>
      <c r="C142" s="15" t="str">
        <f>VLOOKUP($A142,db_emp!$A$7:$N$156,2,FALSE)</f>
        <v>GSK Farma</v>
      </c>
      <c r="D142" s="64" t="str">
        <f>VLOOKUP($A142,db_emp!$A$7:$N$157,D$5,FALSE)</f>
        <v>Ind. Farmacêutica</v>
      </c>
      <c r="E142" s="16" t="str">
        <f t="shared" si="8"/>
        <v>GSKF</v>
      </c>
      <c r="F142" s="16" t="str">
        <f>VLOOKUP(E142,db_emp!$D$7:$E$156,2,FALSE)</f>
        <v>GSKF</v>
      </c>
      <c r="G142" s="83"/>
      <c r="H142" s="66"/>
      <c r="I142" s="1" t="s">
        <v>622</v>
      </c>
      <c r="J142" s="1" t="s">
        <v>622</v>
      </c>
      <c r="K142" s="1" t="s">
        <v>622</v>
      </c>
      <c r="L142" s="1" t="s">
        <v>622</v>
      </c>
      <c r="M142" s="1" t="s">
        <v>622</v>
      </c>
      <c r="N142" s="1" t="s">
        <v>848</v>
      </c>
      <c r="O142" s="1" t="s">
        <v>752</v>
      </c>
      <c r="P142" s="1" t="s">
        <v>753</v>
      </c>
      <c r="Q142" s="10" t="s">
        <v>754</v>
      </c>
      <c r="R142" s="10" t="s">
        <v>754</v>
      </c>
    </row>
    <row r="143" spans="1:18" ht="12.75" customHeight="1" x14ac:dyDescent="0.3">
      <c r="A143" s="3" t="s">
        <v>212</v>
      </c>
      <c r="B143" s="13" t="s">
        <v>621</v>
      </c>
      <c r="C143" s="15" t="str">
        <f>VLOOKUP($A143,db_emp!$A$7:$N$156,2,FALSE)</f>
        <v>Hospital Alemão Oswaldo Cruz</v>
      </c>
      <c r="D143" s="69" t="str">
        <f>VLOOKUP($A143,db_emp!$A$7:$N$157,D$5,FALSE)</f>
        <v>Redes Hospitalares</v>
      </c>
      <c r="E143" s="16" t="str">
        <f t="shared" si="8"/>
        <v>HAOC</v>
      </c>
      <c r="F143" s="16" t="str">
        <f>VLOOKUP(E143,db_emp!$D$7:$E$156,2,FALSE)</f>
        <v>HAOC</v>
      </c>
      <c r="G143" s="83"/>
      <c r="H143" s="66"/>
      <c r="I143" s="10" t="s">
        <v>622</v>
      </c>
      <c r="J143" s="10" t="s">
        <v>622</v>
      </c>
      <c r="K143" s="10" t="s">
        <v>622</v>
      </c>
      <c r="L143" s="10" t="s">
        <v>622</v>
      </c>
      <c r="M143" s="10" t="s">
        <v>755</v>
      </c>
      <c r="N143" s="10" t="s">
        <v>756</v>
      </c>
      <c r="O143" s="10" t="s">
        <v>757</v>
      </c>
      <c r="P143" s="10" t="s">
        <v>758</v>
      </c>
      <c r="Q143" s="10" t="s">
        <v>758</v>
      </c>
      <c r="R143" s="10" t="s">
        <v>758</v>
      </c>
    </row>
    <row r="144" spans="1:18" ht="12.75" customHeight="1" x14ac:dyDescent="0.3">
      <c r="A144" s="3" t="s">
        <v>217</v>
      </c>
      <c r="B144" s="13" t="s">
        <v>621</v>
      </c>
      <c r="C144" s="15" t="str">
        <f>VLOOKUP($A144,db_emp!$A$7:$N$156,2,FALSE)</f>
        <v>Hapvida</v>
      </c>
      <c r="D144" s="73" t="str">
        <f>VLOOKUP($A144,db_emp!$A$7:$N$157,D$5,FALSE)</f>
        <v>Planos e Seguros</v>
      </c>
      <c r="E144" s="16" t="str">
        <f t="shared" si="8"/>
        <v>HAPV</v>
      </c>
      <c r="F144" s="16" t="str">
        <f>VLOOKUP(E144,db_emp!$D$7:$E$156,2,FALSE)</f>
        <v>HAPV</v>
      </c>
      <c r="G144" s="83"/>
      <c r="H144" s="66"/>
      <c r="I144" s="1" t="s">
        <v>832</v>
      </c>
      <c r="J144" s="1" t="s">
        <v>834</v>
      </c>
      <c r="K144" s="1" t="s">
        <v>834</v>
      </c>
      <c r="L144" s="1" t="s">
        <v>835</v>
      </c>
      <c r="M144" s="1" t="s">
        <v>836</v>
      </c>
      <c r="N144" s="1" t="s">
        <v>837</v>
      </c>
      <c r="O144" s="1" t="s">
        <v>838</v>
      </c>
      <c r="P144" s="1" t="s">
        <v>839</v>
      </c>
      <c r="Q144" s="1" t="s">
        <v>849</v>
      </c>
      <c r="R144" s="1" t="s">
        <v>849</v>
      </c>
    </row>
    <row r="145" spans="1:18" ht="12.75" customHeight="1" x14ac:dyDescent="0.3">
      <c r="A145" s="3" t="s">
        <v>227</v>
      </c>
      <c r="B145" s="13" t="s">
        <v>621</v>
      </c>
      <c r="C145" s="15" t="str">
        <f>VLOOKUP($A145,db_emp!$A$7:$N$156,2,FALSE)</f>
        <v>HCOR</v>
      </c>
      <c r="D145" s="69" t="str">
        <f>VLOOKUP($A145,db_emp!$A$7:$N$157,D$5,FALSE)</f>
        <v>Redes Hospitalares</v>
      </c>
      <c r="E145" s="16" t="str">
        <f t="shared" si="8"/>
        <v>HCOR</v>
      </c>
      <c r="F145" s="16" t="str">
        <f>VLOOKUP(E145,db_emp!$D$7:$E$156,2,FALSE)</f>
        <v>HCOR</v>
      </c>
      <c r="G145" s="83"/>
      <c r="H145" s="66"/>
      <c r="I145" s="10" t="s">
        <v>622</v>
      </c>
      <c r="J145" s="10" t="s">
        <v>622</v>
      </c>
      <c r="K145" s="10" t="s">
        <v>622</v>
      </c>
      <c r="L145" s="10" t="s">
        <v>622</v>
      </c>
      <c r="M145" s="10" t="s">
        <v>622</v>
      </c>
      <c r="N145" s="10" t="s">
        <v>635</v>
      </c>
      <c r="O145" s="10" t="s">
        <v>636</v>
      </c>
      <c r="P145" s="10" t="s">
        <v>637</v>
      </c>
      <c r="Q145" s="1" t="s">
        <v>638</v>
      </c>
      <c r="R145" s="1" t="s">
        <v>638</v>
      </c>
    </row>
    <row r="146" spans="1:18" ht="12.75" customHeight="1" x14ac:dyDescent="0.3">
      <c r="A146" s="77" t="s">
        <v>933</v>
      </c>
      <c r="B146" s="68" t="s">
        <v>621</v>
      </c>
      <c r="C146" s="58" t="str">
        <f>VLOOKUP($A146,db_emp!$A$7:$N$156,2,FALSE)</f>
        <v>Hemobrás</v>
      </c>
      <c r="D146" s="76" t="str">
        <f>VLOOKUP($A146,db_emp!$A$7:$N$157,D$5,FALSE)</f>
        <v>Ind. Farmacêutica</v>
      </c>
      <c r="E146" s="77" t="str">
        <f t="shared" si="8"/>
        <v>HEBR</v>
      </c>
      <c r="F146" s="77" t="e" vm="1">
        <f>VLOOKUP($A146,db_emp!$A$7:$N$156,F$5,FALSE)</f>
        <v>#VALUE!</v>
      </c>
      <c r="G146" s="83"/>
      <c r="H146" s="225"/>
      <c r="I146" s="77" t="s">
        <v>642</v>
      </c>
      <c r="J146" s="77" t="s">
        <v>725</v>
      </c>
      <c r="K146" s="77" t="s">
        <v>764</v>
      </c>
      <c r="L146" s="77" t="s">
        <v>633</v>
      </c>
      <c r="M146" s="77" t="s">
        <v>634</v>
      </c>
      <c r="N146" s="77" t="s">
        <v>635</v>
      </c>
      <c r="O146" s="77" t="s">
        <v>636</v>
      </c>
      <c r="P146" s="77" t="s">
        <v>637</v>
      </c>
      <c r="Q146" s="78" t="s">
        <v>638</v>
      </c>
      <c r="R146" s="78" t="s">
        <v>638</v>
      </c>
    </row>
    <row r="147" spans="1:18" ht="12.75" customHeight="1" x14ac:dyDescent="0.3">
      <c r="A147" s="3" t="s">
        <v>193</v>
      </c>
      <c r="B147" s="13" t="s">
        <v>621</v>
      </c>
      <c r="C147" s="15" t="str">
        <f>VLOOKUP($A147,db_emp!$A$7:$N$156,2,FALSE)</f>
        <v>Hermes Pardini</v>
      </c>
      <c r="D147" s="72" t="str">
        <f>VLOOKUP($A147,db_emp!$A$7:$N$157,D$5,FALSE)</f>
        <v>Diagnóstico e Terapia</v>
      </c>
      <c r="E147" s="16" t="str">
        <f t="shared" si="8"/>
        <v>HEPA</v>
      </c>
      <c r="F147" s="16" t="str">
        <f>VLOOKUP(E147,db_emp!$D$7:$E$156,2,FALSE)</f>
        <v>FLEU</v>
      </c>
      <c r="G147" s="83"/>
      <c r="H147" s="66"/>
      <c r="I147" s="9" t="s">
        <v>642</v>
      </c>
      <c r="J147" s="9" t="s">
        <v>642</v>
      </c>
      <c r="K147" s="9" t="s">
        <v>726</v>
      </c>
      <c r="L147" s="9" t="s">
        <v>726</v>
      </c>
      <c r="M147" s="9" t="s">
        <v>726</v>
      </c>
      <c r="N147" s="9" t="s">
        <v>749</v>
      </c>
      <c r="O147" s="9" t="s">
        <v>749</v>
      </c>
      <c r="P147" s="9" t="s">
        <v>749</v>
      </c>
      <c r="Q147" s="9" t="s">
        <v>728</v>
      </c>
      <c r="R147" s="1" t="s">
        <v>750</v>
      </c>
    </row>
    <row r="148" spans="1:18" ht="12.75" customHeight="1" x14ac:dyDescent="0.3">
      <c r="A148" s="5" t="s">
        <v>230</v>
      </c>
      <c r="B148" s="13" t="s">
        <v>621</v>
      </c>
      <c r="C148" s="15" t="str">
        <f>VLOOKUP($A148,db_emp!$A$7:$N$156,2,FALSE)</f>
        <v>Hospital Care</v>
      </c>
      <c r="D148" s="69" t="str">
        <f>VLOOKUP($A148,db_emp!$A$7:$N$157,D$5,FALSE)</f>
        <v>Redes Hospitalares</v>
      </c>
      <c r="E148" s="16" t="str">
        <f t="shared" si="8"/>
        <v>HOCA</v>
      </c>
      <c r="F148" s="16" t="str">
        <f>VLOOKUP(E148,db_emp!$D$7:$E$156,2,FALSE)</f>
        <v>HOCA</v>
      </c>
      <c r="G148" s="83"/>
      <c r="H148" s="66"/>
      <c r="I148" s="58" t="s">
        <v>766</v>
      </c>
      <c r="J148" s="58" t="s">
        <v>766</v>
      </c>
      <c r="K148" s="58" t="s">
        <v>766</v>
      </c>
      <c r="L148" s="1" t="s">
        <v>633</v>
      </c>
      <c r="M148" s="1" t="s">
        <v>635</v>
      </c>
      <c r="N148" s="1" t="s">
        <v>635</v>
      </c>
      <c r="O148" s="1" t="s">
        <v>749</v>
      </c>
      <c r="P148" s="1" t="s">
        <v>728</v>
      </c>
      <c r="Q148" s="10" t="s">
        <v>646</v>
      </c>
      <c r="R148" s="10" t="s">
        <v>646</v>
      </c>
    </row>
    <row r="149" spans="1:18" ht="12.75" customHeight="1" x14ac:dyDescent="0.3">
      <c r="A149" s="3" t="s">
        <v>234</v>
      </c>
      <c r="B149" s="13" t="s">
        <v>621</v>
      </c>
      <c r="C149" s="15" t="str">
        <f>VLOOKUP($A149,db_emp!$A$7:$N$156,2,FALSE)</f>
        <v>Hypera Pharma</v>
      </c>
      <c r="D149" s="64" t="str">
        <f>VLOOKUP($A149,db_emp!$A$7:$N$157,D$5,FALSE)</f>
        <v>Ind. Farmacêutica</v>
      </c>
      <c r="E149" s="16" t="str">
        <f t="shared" si="8"/>
        <v>HYPE</v>
      </c>
      <c r="F149" s="16" t="str">
        <f>VLOOKUP(E149,db_emp!$D$7:$E$156,2,FALSE)</f>
        <v>HYPE</v>
      </c>
      <c r="G149" s="83"/>
      <c r="H149" s="66"/>
      <c r="I149" s="1" t="s">
        <v>818</v>
      </c>
      <c r="J149" s="1" t="s">
        <v>850</v>
      </c>
      <c r="K149" s="1" t="s">
        <v>851</v>
      </c>
      <c r="L149" s="1" t="s">
        <v>852</v>
      </c>
      <c r="M149" s="1" t="s">
        <v>853</v>
      </c>
      <c r="N149" s="1" t="s">
        <v>854</v>
      </c>
      <c r="O149" s="1" t="s">
        <v>855</v>
      </c>
      <c r="P149" s="1" t="s">
        <v>856</v>
      </c>
      <c r="Q149" s="1" t="s">
        <v>856</v>
      </c>
      <c r="R149" s="1" t="s">
        <v>857</v>
      </c>
    </row>
    <row r="150" spans="1:18" ht="12.75" customHeight="1" x14ac:dyDescent="0.3">
      <c r="A150" s="44" t="s">
        <v>147</v>
      </c>
      <c r="B150" s="13" t="s">
        <v>621</v>
      </c>
      <c r="C150" s="15" t="str">
        <f>VLOOKUP($A150,db_emp!$A$7:$N$156,2,FALSE)</f>
        <v>Rede Ímpar</v>
      </c>
      <c r="D150" s="69" t="str">
        <f>VLOOKUP($A150,db_emp!$A$7:$N$157,D$5,FALSE)</f>
        <v>Redes Hospitalares</v>
      </c>
      <c r="E150" s="16" t="str">
        <f t="shared" si="8"/>
        <v>IMPA</v>
      </c>
      <c r="F150" s="16" t="str">
        <f>VLOOKUP(E150,db_emp!$D$7:$E$156,2,FALSE)</f>
        <v>DASA</v>
      </c>
      <c r="G150" s="83"/>
      <c r="H150" s="66"/>
      <c r="I150" s="27"/>
      <c r="J150" s="27" t="s">
        <v>729</v>
      </c>
      <c r="K150" s="27" t="s">
        <v>730</v>
      </c>
      <c r="L150" s="27" t="s">
        <v>730</v>
      </c>
      <c r="M150" s="27" t="s">
        <v>668</v>
      </c>
      <c r="N150" s="27" t="s">
        <v>668</v>
      </c>
      <c r="O150" s="27" t="s">
        <v>670</v>
      </c>
      <c r="P150" s="27" t="s">
        <v>670</v>
      </c>
      <c r="Q150" s="27" t="s">
        <v>731</v>
      </c>
      <c r="R150" s="27" t="s">
        <v>731</v>
      </c>
    </row>
    <row r="151" spans="1:18" ht="12.75" customHeight="1" x14ac:dyDescent="0.3">
      <c r="A151" s="3" t="s">
        <v>242</v>
      </c>
      <c r="B151" s="13" t="s">
        <v>621</v>
      </c>
      <c r="C151" s="15" t="str">
        <f>VLOOKUP($A151,db_emp!$A$7:$N$156,2,FALSE)</f>
        <v>Kora Saúde</v>
      </c>
      <c r="D151" s="69" t="str">
        <f>VLOOKUP($A151,db_emp!$A$7:$N$157,D$5,FALSE)</f>
        <v>Redes Hospitalares</v>
      </c>
      <c r="E151" s="16" t="str">
        <f t="shared" si="8"/>
        <v>KORA</v>
      </c>
      <c r="F151" s="16" t="str">
        <f>VLOOKUP(E151,db_emp!$D$7:$E$156,2,FALSE)</f>
        <v>KORA</v>
      </c>
      <c r="G151" s="83"/>
      <c r="H151" s="66"/>
      <c r="I151" s="58" t="s">
        <v>766</v>
      </c>
      <c r="J151" s="58" t="s">
        <v>766</v>
      </c>
      <c r="K151" s="58" t="s">
        <v>633</v>
      </c>
      <c r="L151" s="58" t="s">
        <v>633</v>
      </c>
      <c r="M151" s="1" t="s">
        <v>765</v>
      </c>
      <c r="N151" s="1" t="s">
        <v>765</v>
      </c>
      <c r="O151" s="1" t="s">
        <v>749</v>
      </c>
      <c r="P151" s="1" t="s">
        <v>728</v>
      </c>
      <c r="Q151" s="1" t="s">
        <v>638</v>
      </c>
      <c r="R151" s="1" t="s">
        <v>638</v>
      </c>
    </row>
    <row r="152" spans="1:18" ht="12.75" customHeight="1" x14ac:dyDescent="0.3">
      <c r="A152" s="3" t="s">
        <v>246</v>
      </c>
      <c r="B152" s="13" t="s">
        <v>621</v>
      </c>
      <c r="C152" s="15" t="str">
        <f>VLOOKUP($A152,db_emp!$A$7:$N$156,2,FALSE)</f>
        <v>Libbs</v>
      </c>
      <c r="D152" s="64" t="str">
        <f>VLOOKUP($A152,db_emp!$A$7:$N$157,D$5,FALSE)</f>
        <v>Ind. Farmacêutica</v>
      </c>
      <c r="E152" s="16" t="str">
        <f t="shared" si="8"/>
        <v>LIBB</v>
      </c>
      <c r="F152" s="16" t="str">
        <f>VLOOKUP(E152,db_emp!$D$7:$E$156,2,FALSE)</f>
        <v>LIBB</v>
      </c>
      <c r="G152" s="83"/>
      <c r="H152" s="66"/>
      <c r="I152" s="58" t="s">
        <v>622</v>
      </c>
      <c r="J152" s="58" t="s">
        <v>622</v>
      </c>
      <c r="K152" s="58" t="s">
        <v>622</v>
      </c>
      <c r="L152" s="58" t="s">
        <v>622</v>
      </c>
      <c r="M152" s="58" t="s">
        <v>622</v>
      </c>
      <c r="N152" s="58" t="s">
        <v>727</v>
      </c>
      <c r="O152" s="58" t="s">
        <v>749</v>
      </c>
      <c r="P152" s="58" t="s">
        <v>646</v>
      </c>
      <c r="Q152" s="58" t="s">
        <v>638</v>
      </c>
      <c r="R152" s="58" t="s">
        <v>638</v>
      </c>
    </row>
    <row r="153" spans="1:18" ht="12.75" customHeight="1" x14ac:dyDescent="0.3">
      <c r="A153" s="3" t="s">
        <v>250</v>
      </c>
      <c r="B153" s="13" t="s">
        <v>621</v>
      </c>
      <c r="C153" s="15" t="str">
        <f>VLOOKUP($A153,db_emp!$A$7:$N$156,2,FALSE)</f>
        <v>Mater Dei</v>
      </c>
      <c r="D153" s="69" t="str">
        <f>VLOOKUP($A153,db_emp!$A$7:$N$157,D$5,FALSE)</f>
        <v>Redes Hospitalares</v>
      </c>
      <c r="E153" s="16" t="str">
        <f t="shared" si="8"/>
        <v>MDEI</v>
      </c>
      <c r="F153" s="16" t="str">
        <f>VLOOKUP(E153,db_emp!$D$7:$E$156,2,FALSE)</f>
        <v>MDEI</v>
      </c>
      <c r="G153" s="83"/>
      <c r="H153" s="66"/>
      <c r="I153" s="58" t="s">
        <v>630</v>
      </c>
      <c r="J153" s="58" t="s">
        <v>631</v>
      </c>
      <c r="K153" s="58" t="s">
        <v>632</v>
      </c>
      <c r="L153" s="58" t="s">
        <v>633</v>
      </c>
      <c r="M153" s="58" t="s">
        <v>727</v>
      </c>
      <c r="N153" s="58" t="s">
        <v>727</v>
      </c>
      <c r="O153" s="58" t="s">
        <v>749</v>
      </c>
      <c r="P153" s="58" t="s">
        <v>646</v>
      </c>
      <c r="Q153" s="58" t="s">
        <v>646</v>
      </c>
      <c r="R153" s="58" t="s">
        <v>646</v>
      </c>
    </row>
    <row r="154" spans="1:18" ht="12.75" customHeight="1" x14ac:dyDescent="0.3">
      <c r="A154" s="3" t="s">
        <v>349</v>
      </c>
      <c r="B154" s="13" t="s">
        <v>621</v>
      </c>
      <c r="C154" s="15" t="str">
        <f>VLOOKUP($A154,db_emp!$A$7:$N$156,2,FALSE)</f>
        <v>Medley</v>
      </c>
      <c r="D154" s="64" t="str">
        <f>VLOOKUP($A154,db_emp!$A$7:$N$157,D$5,FALSE)</f>
        <v>Ind. Farmacêutica</v>
      </c>
      <c r="E154" s="16" t="str">
        <f t="shared" si="8"/>
        <v>MEDL</v>
      </c>
      <c r="F154" s="16" t="str">
        <f>VLOOKUP(E154,db_emp!$D$7:$E$156,2,FALSE)</f>
        <v>SANO</v>
      </c>
      <c r="G154" s="83"/>
      <c r="H154" s="66"/>
      <c r="I154" s="1" t="s">
        <v>790</v>
      </c>
      <c r="J154" s="1" t="s">
        <v>630</v>
      </c>
      <c r="K154" s="1" t="s">
        <v>631</v>
      </c>
      <c r="L154" s="1" t="s">
        <v>632</v>
      </c>
      <c r="M154" s="26" t="s">
        <v>791</v>
      </c>
      <c r="N154" s="26" t="s">
        <v>791</v>
      </c>
      <c r="O154" s="26" t="s">
        <v>791</v>
      </c>
      <c r="P154" s="26" t="s">
        <v>791</v>
      </c>
      <c r="Q154" s="26" t="s">
        <v>791</v>
      </c>
      <c r="R154" s="26" t="s">
        <v>791</v>
      </c>
    </row>
    <row r="155" spans="1:18" ht="12.75" customHeight="1" x14ac:dyDescent="0.3">
      <c r="A155" s="3" t="s">
        <v>254</v>
      </c>
      <c r="B155" s="13" t="s">
        <v>621</v>
      </c>
      <c r="C155" s="15" t="str">
        <f>VLOOKUP($A155,db_emp!$A$7:$N$156,2,FALSE)</f>
        <v>Merck S.A.</v>
      </c>
      <c r="D155" s="64" t="str">
        <f>VLOOKUP($A155,db_emp!$A$7:$N$157,D$5,FALSE)</f>
        <v>Ind. Farmacêutica</v>
      </c>
      <c r="E155" s="16" t="str">
        <f t="shared" si="8"/>
        <v>MERC</v>
      </c>
      <c r="F155" s="8" t="s">
        <v>254</v>
      </c>
      <c r="G155" s="83"/>
      <c r="H155" s="66"/>
      <c r="I155" s="58" t="s">
        <v>25</v>
      </c>
      <c r="J155" s="58" t="s">
        <v>25</v>
      </c>
      <c r="K155" s="58" t="s">
        <v>25</v>
      </c>
      <c r="L155" s="58" t="s">
        <v>25</v>
      </c>
      <c r="M155" s="58" t="s">
        <v>25</v>
      </c>
      <c r="N155" s="58" t="s">
        <v>25</v>
      </c>
      <c r="O155" s="58" t="s">
        <v>636</v>
      </c>
      <c r="P155" s="58" t="s">
        <v>636</v>
      </c>
      <c r="Q155" s="58" t="s">
        <v>638</v>
      </c>
      <c r="R155" s="58" t="s">
        <v>638</v>
      </c>
    </row>
    <row r="156" spans="1:18" ht="12.75" customHeight="1" x14ac:dyDescent="0.3">
      <c r="A156" s="3" t="s">
        <v>257</v>
      </c>
      <c r="B156" s="13" t="s">
        <v>621</v>
      </c>
      <c r="C156" s="15" t="str">
        <f>VLOOKUP($A156,db_emp!$A$7:$N$156,2,FALSE)</f>
        <v>Hospital Moinhos de Vento</v>
      </c>
      <c r="D156" s="69" t="str">
        <f>VLOOKUP($A156,db_emp!$A$7:$N$157,D$5,FALSE)</f>
        <v>Redes Hospitalares</v>
      </c>
      <c r="E156" s="16" t="str">
        <f t="shared" si="8"/>
        <v>MOVE</v>
      </c>
      <c r="F156" s="16" t="str">
        <f>VLOOKUP(E156,db_emp!$D$7:$E$156,2,FALSE)</f>
        <v>MOVE</v>
      </c>
      <c r="G156" s="83"/>
      <c r="H156" s="66"/>
      <c r="I156" s="10" t="s">
        <v>93</v>
      </c>
      <c r="J156" s="10" t="s">
        <v>93</v>
      </c>
      <c r="K156" s="10" t="s">
        <v>93</v>
      </c>
      <c r="L156" s="10" t="s">
        <v>93</v>
      </c>
      <c r="M156" s="10" t="s">
        <v>93</v>
      </c>
      <c r="N156" s="10" t="s">
        <v>93</v>
      </c>
      <c r="O156" s="10" t="s">
        <v>93</v>
      </c>
      <c r="P156" s="10" t="s">
        <v>728</v>
      </c>
      <c r="Q156" s="10" t="s">
        <v>646</v>
      </c>
      <c r="R156" s="10" t="s">
        <v>646</v>
      </c>
    </row>
    <row r="157" spans="1:18" ht="12.75" customHeight="1" x14ac:dyDescent="0.3">
      <c r="A157" s="3" t="s">
        <v>265</v>
      </c>
      <c r="B157" s="13" t="s">
        <v>621</v>
      </c>
      <c r="C157" s="15" t="str">
        <f>VLOOKUP($A157,db_emp!$A$7:$N$156,2,FALSE)</f>
        <v>Nissei</v>
      </c>
      <c r="D157" s="74" t="str">
        <f>VLOOKUP($A157,db_emp!$A$7:$N$157,D$5,FALSE)</f>
        <v>Farmácias e Drogarias</v>
      </c>
      <c r="E157" s="16" t="str">
        <f t="shared" si="8"/>
        <v>NISS</v>
      </c>
      <c r="F157" s="16" t="str">
        <f>VLOOKUP(E157,db_emp!$D$7:$E$156,2,FALSE)</f>
        <v>NISS</v>
      </c>
      <c r="G157" s="83"/>
      <c r="H157" s="66"/>
      <c r="I157" s="1" t="s">
        <v>662</v>
      </c>
      <c r="J157" s="1" t="s">
        <v>767</v>
      </c>
      <c r="K157" s="1" t="s">
        <v>663</v>
      </c>
      <c r="L157" s="1" t="s">
        <v>732</v>
      </c>
      <c r="M157" s="1" t="s">
        <v>732</v>
      </c>
      <c r="N157" s="1" t="s">
        <v>669</v>
      </c>
      <c r="O157" s="1" t="s">
        <v>670</v>
      </c>
      <c r="P157" s="1" t="s">
        <v>671</v>
      </c>
      <c r="Q157" s="1" t="s">
        <v>671</v>
      </c>
      <c r="R157" s="1"/>
    </row>
    <row r="158" spans="1:18" ht="12.75" customHeight="1" x14ac:dyDescent="0.3">
      <c r="A158" s="3" t="s">
        <v>269</v>
      </c>
      <c r="B158" s="13" t="s">
        <v>621</v>
      </c>
      <c r="C158" s="15" t="str">
        <f>VLOOKUP($A158,db_emp!$A$7:$N$156,2,FALSE)</f>
        <v>Novo Nordisk</v>
      </c>
      <c r="D158" s="64" t="str">
        <f>VLOOKUP($A158,db_emp!$A$7:$N$157,D$5,FALSE)</f>
        <v>Ind. Farmacêutica</v>
      </c>
      <c r="E158" s="16" t="str">
        <f t="shared" si="8"/>
        <v>NNOR</v>
      </c>
      <c r="F158" s="16" t="str">
        <f>VLOOKUP(E158,db_emp!$D$7:$E$156,2,FALSE)</f>
        <v>NNOR</v>
      </c>
      <c r="G158" s="83"/>
      <c r="H158" s="66"/>
      <c r="I158" s="1" t="s">
        <v>683</v>
      </c>
      <c r="J158" s="1" t="s">
        <v>623</v>
      </c>
      <c r="K158" s="1" t="s">
        <v>639</v>
      </c>
      <c r="L158" s="1" t="s">
        <v>624</v>
      </c>
      <c r="M158" s="1" t="s">
        <v>625</v>
      </c>
      <c r="N158" s="1" t="s">
        <v>626</v>
      </c>
      <c r="O158" s="1" t="s">
        <v>626</v>
      </c>
      <c r="P158" s="10" t="s">
        <v>622</v>
      </c>
      <c r="Q158" s="10" t="s">
        <v>622</v>
      </c>
      <c r="R158" s="10" t="s">
        <v>622</v>
      </c>
    </row>
    <row r="159" spans="1:18" ht="12.75" customHeight="1" x14ac:dyDescent="0.3">
      <c r="A159" s="3" t="s">
        <v>273</v>
      </c>
      <c r="B159" s="13" t="s">
        <v>621</v>
      </c>
      <c r="C159" s="15" t="str">
        <f>VLOOKUP($A159,db_emp!$A$7:$N$156,2,FALSE)</f>
        <v>Novartis</v>
      </c>
      <c r="D159" s="64" t="str">
        <f>VLOOKUP($A159,db_emp!$A$7:$N$157,D$5,FALSE)</f>
        <v>Ind. Farmacêutica</v>
      </c>
      <c r="E159" s="16" t="str">
        <f t="shared" si="8"/>
        <v>NOVA</v>
      </c>
      <c r="F159" s="16" t="str">
        <f>VLOOKUP(E159,db_emp!$D$7:$E$156,2,FALSE)</f>
        <v>NOVA</v>
      </c>
      <c r="G159" s="83"/>
      <c r="H159" s="66"/>
      <c r="I159" s="1" t="s">
        <v>630</v>
      </c>
      <c r="J159" s="1" t="s">
        <v>631</v>
      </c>
      <c r="K159" s="1" t="s">
        <v>632</v>
      </c>
      <c r="L159" s="1" t="s">
        <v>633</v>
      </c>
      <c r="M159" s="1" t="s">
        <v>634</v>
      </c>
      <c r="N159" s="1" t="s">
        <v>635</v>
      </c>
      <c r="O159" s="1" t="s">
        <v>636</v>
      </c>
      <c r="P159" s="1" t="s">
        <v>637</v>
      </c>
      <c r="Q159" s="1" t="s">
        <v>637</v>
      </c>
      <c r="R159" s="1"/>
    </row>
    <row r="160" spans="1:18" ht="12.75" customHeight="1" x14ac:dyDescent="0.3">
      <c r="A160" s="3" t="s">
        <v>115</v>
      </c>
      <c r="B160" s="13" t="s">
        <v>621</v>
      </c>
      <c r="C160" s="15" t="str">
        <f>VLOOKUP($A160,db_emp!$A$7:$N$156,2,FALSE)</f>
        <v>Odontoprev</v>
      </c>
      <c r="D160" s="73" t="str">
        <f>VLOOKUP($A160,db_emp!$A$7:$N$157,D$5,FALSE)</f>
        <v>Planos e Seguros</v>
      </c>
      <c r="E160" s="16" t="str">
        <f t="shared" si="8"/>
        <v>ODON</v>
      </c>
      <c r="F160" s="16" t="str">
        <f>VLOOKUP(E160,db_emp!$D$7:$E$156,2,FALSE)</f>
        <v>BRSA</v>
      </c>
      <c r="G160" s="83"/>
      <c r="H160" s="66"/>
      <c r="I160" s="1" t="s">
        <v>832</v>
      </c>
      <c r="J160" s="1" t="s">
        <v>833</v>
      </c>
      <c r="K160" s="1" t="s">
        <v>834</v>
      </c>
      <c r="L160" s="1" t="s">
        <v>835</v>
      </c>
      <c r="M160" s="1" t="s">
        <v>836</v>
      </c>
      <c r="N160" s="1" t="s">
        <v>837</v>
      </c>
      <c r="O160" s="1" t="s">
        <v>838</v>
      </c>
      <c r="P160" s="1" t="s">
        <v>839</v>
      </c>
      <c r="Q160" s="1" t="s">
        <v>839</v>
      </c>
      <c r="R160" s="1" t="s">
        <v>25</v>
      </c>
    </row>
    <row r="161" spans="1:18" ht="12.75" customHeight="1" x14ac:dyDescent="0.3">
      <c r="A161" s="3" t="s">
        <v>277</v>
      </c>
      <c r="B161" s="13" t="s">
        <v>621</v>
      </c>
      <c r="C161" s="15" t="str">
        <f>VLOOKUP($A161,db_emp!$A$7:$N$156,2,FALSE)</f>
        <v>Omint</v>
      </c>
      <c r="D161" s="73" t="str">
        <f>VLOOKUP($A161,db_emp!$A$7:$N$157,D$5,FALSE)</f>
        <v>Planos e Seguros</v>
      </c>
      <c r="E161" s="16" t="str">
        <f t="shared" si="8"/>
        <v>OMIN</v>
      </c>
      <c r="F161" s="16" t="str">
        <f>VLOOKUP(E161,db_emp!$D$7:$E$156,2,FALSE)</f>
        <v>OMIN</v>
      </c>
      <c r="G161" s="83"/>
      <c r="H161" s="66"/>
      <c r="I161" s="1"/>
      <c r="J161" s="1"/>
      <c r="K161" s="1"/>
      <c r="L161" s="1" t="s">
        <v>835</v>
      </c>
      <c r="M161" s="1" t="s">
        <v>836</v>
      </c>
      <c r="N161" s="1" t="s">
        <v>837</v>
      </c>
      <c r="O161" s="1" t="s">
        <v>838</v>
      </c>
      <c r="P161" s="1" t="s">
        <v>839</v>
      </c>
      <c r="Q161" s="1" t="s">
        <v>839</v>
      </c>
      <c r="R161" s="1"/>
    </row>
    <row r="162" spans="1:18" ht="12.75" customHeight="1" x14ac:dyDescent="0.3">
      <c r="A162" s="3" t="s">
        <v>281</v>
      </c>
      <c r="B162" s="13" t="s">
        <v>621</v>
      </c>
      <c r="C162" s="15" t="str">
        <f>VLOOKUP($A162,db_emp!$A$7:$N$156,2,FALSE)</f>
        <v>Oncoclínicas</v>
      </c>
      <c r="D162" s="72" t="str">
        <f>VLOOKUP($A162,db_emp!$A$7:$N$157,D$5,FALSE)</f>
        <v>Diagnóstico e Terapia</v>
      </c>
      <c r="E162" s="16" t="str">
        <f t="shared" si="8"/>
        <v>ONCC</v>
      </c>
      <c r="F162" s="16" t="str">
        <f>VLOOKUP(E162,db_emp!$D$7:$E$156,2,FALSE)</f>
        <v>ONCC</v>
      </c>
      <c r="G162" s="83"/>
      <c r="H162" s="66"/>
      <c r="I162" s="9"/>
      <c r="J162" s="9"/>
      <c r="K162" s="9" t="s">
        <v>764</v>
      </c>
      <c r="L162" s="9" t="s">
        <v>764</v>
      </c>
      <c r="M162" s="9" t="s">
        <v>765</v>
      </c>
      <c r="N162" s="9" t="s">
        <v>765</v>
      </c>
      <c r="O162" s="9" t="s">
        <v>749</v>
      </c>
      <c r="P162" s="9" t="s">
        <v>728</v>
      </c>
      <c r="Q162" s="9" t="s">
        <v>728</v>
      </c>
      <c r="R162" s="9" t="s">
        <v>646</v>
      </c>
    </row>
    <row r="163" spans="1:18" ht="12.75" customHeight="1" x14ac:dyDescent="0.3">
      <c r="A163" s="3" t="s">
        <v>289</v>
      </c>
      <c r="B163" s="13" t="s">
        <v>621</v>
      </c>
      <c r="C163" s="15" t="str">
        <f>VLOOKUP($A163,db_emp!$A$7:$N$156,2,FALSE)</f>
        <v>Pague Menos</v>
      </c>
      <c r="D163" s="74" t="str">
        <f>VLOOKUP($A163,db_emp!$A$7:$N$157,D$5,FALSE)</f>
        <v>Farmácias e Drogarias</v>
      </c>
      <c r="E163" s="16" t="str">
        <f t="shared" si="8"/>
        <v>PGME</v>
      </c>
      <c r="F163" s="16" t="str">
        <f>VLOOKUP(E163,db_emp!$D$7:$E$156,2,FALSE)</f>
        <v>PGME</v>
      </c>
      <c r="G163" s="83"/>
      <c r="H163" s="66"/>
      <c r="I163" s="1" t="s">
        <v>684</v>
      </c>
      <c r="J163" s="1" t="s">
        <v>684</v>
      </c>
      <c r="K163" s="1" t="s">
        <v>684</v>
      </c>
      <c r="L163" s="1" t="s">
        <v>768</v>
      </c>
      <c r="M163" s="1" t="s">
        <v>768</v>
      </c>
      <c r="N163" s="1" t="s">
        <v>768</v>
      </c>
      <c r="O163" s="1" t="s">
        <v>769</v>
      </c>
      <c r="P163" s="1" t="s">
        <v>769</v>
      </c>
      <c r="Q163" s="1" t="s">
        <v>770</v>
      </c>
      <c r="R163" s="1"/>
    </row>
    <row r="164" spans="1:18" ht="12.75" customHeight="1" x14ac:dyDescent="0.3">
      <c r="A164" s="3" t="s">
        <v>293</v>
      </c>
      <c r="B164" s="13" t="s">
        <v>621</v>
      </c>
      <c r="C164" s="15" t="str">
        <f>VLOOKUP($A164,db_emp!$A$7:$N$156,2,FALSE)</f>
        <v>Porto Saúde</v>
      </c>
      <c r="D164" s="73" t="str">
        <f>VLOOKUP($A164,db_emp!$A$7:$N$157,D$5,FALSE)</f>
        <v>Planos e Seguros</v>
      </c>
      <c r="E164" s="16" t="str">
        <f t="shared" si="8"/>
        <v>POSA</v>
      </c>
      <c r="F164" s="16" t="str">
        <f>VLOOKUP(E164,db_emp!$D$7:$E$156,2,FALSE)</f>
        <v>POSA</v>
      </c>
      <c r="G164" s="83"/>
      <c r="H164" s="66"/>
      <c r="I164" s="1" t="s">
        <v>832</v>
      </c>
      <c r="J164" s="1" t="s">
        <v>833</v>
      </c>
      <c r="K164" s="1" t="s">
        <v>834</v>
      </c>
      <c r="L164" s="1" t="s">
        <v>835</v>
      </c>
      <c r="M164" s="1" t="s">
        <v>836</v>
      </c>
      <c r="N164" s="1" t="s">
        <v>837</v>
      </c>
      <c r="O164" s="1" t="s">
        <v>838</v>
      </c>
      <c r="P164" s="1" t="s">
        <v>839</v>
      </c>
      <c r="Q164" s="1" t="s">
        <v>839</v>
      </c>
      <c r="R164" s="1"/>
    </row>
    <row r="165" spans="1:18" ht="12.75" customHeight="1" x14ac:dyDescent="0.3">
      <c r="A165" s="5" t="s">
        <v>297</v>
      </c>
      <c r="B165" s="13" t="s">
        <v>621</v>
      </c>
      <c r="C165" s="15" t="str">
        <f>VLOOKUP($A165,db_emp!$A$7:$N$156,2,FALSE)</f>
        <v>Prati-Donaduzzi</v>
      </c>
      <c r="D165" s="76" t="str">
        <f>VLOOKUP($A165,db_emp!$A$7:$N$157,D$5,FALSE)</f>
        <v>Ind. Farmacêutica</v>
      </c>
      <c r="E165" s="16" t="str">
        <f t="shared" si="8"/>
        <v>PRAT</v>
      </c>
      <c r="F165" s="16" t="str">
        <f>VLOOKUP(E165,db_emp!$D$7:$E$156,2,FALSE)</f>
        <v>PRAT</v>
      </c>
      <c r="G165" s="83"/>
      <c r="H165" s="66"/>
      <c r="I165" s="1"/>
      <c r="J165" s="1"/>
      <c r="K165" s="1" t="s">
        <v>632</v>
      </c>
      <c r="L165" s="1" t="s">
        <v>633</v>
      </c>
      <c r="M165" s="1" t="s">
        <v>634</v>
      </c>
      <c r="N165" s="1" t="s">
        <v>635</v>
      </c>
      <c r="O165" s="1" t="s">
        <v>636</v>
      </c>
      <c r="P165" s="1" t="s">
        <v>637</v>
      </c>
      <c r="Q165" s="10" t="s">
        <v>646</v>
      </c>
      <c r="R165" s="10" t="s">
        <v>646</v>
      </c>
    </row>
    <row r="166" spans="1:18" ht="12.75" customHeight="1" x14ac:dyDescent="0.3">
      <c r="A166" s="3" t="s">
        <v>301</v>
      </c>
      <c r="B166" s="13" t="s">
        <v>621</v>
      </c>
      <c r="C166" s="15" t="str">
        <f>VLOOKUP($A166,db_emp!$A$7:$N$156,2,FALSE)</f>
        <v>PreventSenior</v>
      </c>
      <c r="D166" s="84" t="str">
        <f>VLOOKUP($A166,db_emp!$A$7:$N$157,D$5,FALSE)</f>
        <v>Planos e Seguros</v>
      </c>
      <c r="E166" s="16" t="str">
        <f t="shared" si="8"/>
        <v>PREV</v>
      </c>
      <c r="F166" s="16" t="str">
        <f>VLOOKUP(E166,db_emp!$D$7:$E$156,2,FALSE)</f>
        <v>PREV</v>
      </c>
      <c r="G166" s="83"/>
      <c r="H166" s="66"/>
      <c r="I166" s="1" t="s">
        <v>832</v>
      </c>
      <c r="J166" s="1" t="s">
        <v>833</v>
      </c>
      <c r="K166" s="1" t="s">
        <v>834</v>
      </c>
      <c r="L166" s="1" t="s">
        <v>835</v>
      </c>
      <c r="M166" s="1" t="s">
        <v>836</v>
      </c>
      <c r="N166" s="1" t="s">
        <v>837</v>
      </c>
      <c r="O166" s="1" t="s">
        <v>838</v>
      </c>
      <c r="P166" s="1" t="s">
        <v>839</v>
      </c>
      <c r="Q166" s="1" t="s">
        <v>839</v>
      </c>
      <c r="R166" s="1"/>
    </row>
    <row r="167" spans="1:18" ht="12.75" customHeight="1" x14ac:dyDescent="0.3">
      <c r="A167" s="3" t="s">
        <v>307</v>
      </c>
      <c r="B167" s="13" t="s">
        <v>621</v>
      </c>
      <c r="C167" s="15" t="str">
        <f>VLOOKUP($A167,db_emp!$A$7:$N$156,2,FALSE)</f>
        <v>Profarma</v>
      </c>
      <c r="D167" s="86" t="str">
        <f>VLOOKUP($A167,db_emp!$A$7:$N$157,D$5,FALSE)</f>
        <v>Distribuição</v>
      </c>
      <c r="E167" s="16" t="str">
        <f t="shared" si="8"/>
        <v>PROF</v>
      </c>
      <c r="F167" s="16" t="str">
        <f>VLOOKUP(E167,db_emp!$D$7:$E$156,2,FALSE)</f>
        <v>PROF</v>
      </c>
      <c r="G167" s="83"/>
      <c r="H167" s="66"/>
      <c r="I167" s="1" t="s">
        <v>684</v>
      </c>
      <c r="J167" s="1" t="s">
        <v>684</v>
      </c>
      <c r="K167" s="1" t="s">
        <v>684</v>
      </c>
      <c r="L167" s="1" t="s">
        <v>768</v>
      </c>
      <c r="M167" s="1" t="s">
        <v>768</v>
      </c>
      <c r="N167" s="1" t="s">
        <v>768</v>
      </c>
      <c r="O167" s="1" t="s">
        <v>770</v>
      </c>
      <c r="P167" s="1" t="s">
        <v>770</v>
      </c>
      <c r="Q167" s="1" t="s">
        <v>770</v>
      </c>
      <c r="R167" s="1"/>
    </row>
    <row r="168" spans="1:18" ht="12.75" customHeight="1" x14ac:dyDescent="0.3">
      <c r="A168" s="3" t="s">
        <v>313</v>
      </c>
      <c r="B168" s="13" t="s">
        <v>621</v>
      </c>
      <c r="C168" s="15" t="str">
        <f>VLOOKUP($A168,db_emp!$A$7:$N$156,2,FALSE)</f>
        <v>Profarma Specialty</v>
      </c>
      <c r="D168" s="86" t="str">
        <f>VLOOKUP($A168,db_emp!$A$7:$N$157,D$5,FALSE)</f>
        <v>Distribuição</v>
      </c>
      <c r="E168" s="16" t="str">
        <f t="shared" si="8"/>
        <v>PSPE</v>
      </c>
      <c r="F168" s="16" t="str">
        <f>VLOOKUP(E168,db_emp!$D$7:$E$156,2,FALSE)</f>
        <v>VIVE</v>
      </c>
      <c r="G168" s="83"/>
      <c r="H168" s="66"/>
      <c r="I168" s="10" t="s">
        <v>93</v>
      </c>
      <c r="J168" s="10" t="s">
        <v>93</v>
      </c>
      <c r="K168" s="10" t="s">
        <v>93</v>
      </c>
      <c r="L168" s="1" t="s">
        <v>633</v>
      </c>
      <c r="M168" s="1" t="s">
        <v>634</v>
      </c>
      <c r="N168" s="1" t="s">
        <v>635</v>
      </c>
      <c r="O168" s="1" t="s">
        <v>635</v>
      </c>
      <c r="P168" s="1" t="s">
        <v>637</v>
      </c>
      <c r="Q168" s="1" t="s">
        <v>637</v>
      </c>
      <c r="R168" s="10" t="s">
        <v>622</v>
      </c>
    </row>
    <row r="169" spans="1:18" ht="12.75" customHeight="1" x14ac:dyDescent="0.3">
      <c r="A169" s="3" t="s">
        <v>317</v>
      </c>
      <c r="B169" s="13" t="s">
        <v>621</v>
      </c>
      <c r="C169" s="15" t="str">
        <f>VLOOKUP($A169,db_emp!$A$7:$N$156,2,FALSE)</f>
        <v>Qualicorp</v>
      </c>
      <c r="D169" s="84" t="str">
        <f>VLOOKUP($A169,db_emp!$A$7:$N$157,D$5,FALSE)</f>
        <v>Planos e Seguros</v>
      </c>
      <c r="E169" s="16" t="str">
        <f t="shared" ref="E169:E202" si="9">A169</f>
        <v>QUAL</v>
      </c>
      <c r="F169" s="16" t="str">
        <f>VLOOKUP(E169,db_emp!$D$7:$E$156,2,FALSE)</f>
        <v>QUAL</v>
      </c>
      <c r="G169" s="83"/>
      <c r="H169" s="66"/>
      <c r="I169" s="1" t="s">
        <v>832</v>
      </c>
      <c r="J169" s="1" t="s">
        <v>833</v>
      </c>
      <c r="K169" s="1" t="s">
        <v>834</v>
      </c>
      <c r="L169" s="1" t="s">
        <v>835</v>
      </c>
      <c r="M169" s="1" t="s">
        <v>836</v>
      </c>
      <c r="N169" s="1" t="s">
        <v>837</v>
      </c>
      <c r="O169" s="1" t="s">
        <v>838</v>
      </c>
      <c r="P169" s="1" t="s">
        <v>839</v>
      </c>
      <c r="Q169" s="1" t="s">
        <v>839</v>
      </c>
      <c r="R169" s="1"/>
    </row>
    <row r="170" spans="1:18" ht="12.75" customHeight="1" x14ac:dyDescent="0.3">
      <c r="A170" s="3" t="s">
        <v>321</v>
      </c>
      <c r="B170" s="13" t="s">
        <v>621</v>
      </c>
      <c r="C170" s="15" t="str">
        <f>VLOOKUP($A170,db_emp!$A$7:$N$156,2,FALSE)</f>
        <v>Raia Drogasil</v>
      </c>
      <c r="D170" s="196" t="str">
        <f>VLOOKUP($A170,db_emp!$A$7:$N$157,D$5,FALSE)</f>
        <v>Farmácias e Drogarias</v>
      </c>
      <c r="E170" s="16" t="str">
        <f t="shared" si="9"/>
        <v>RAIA</v>
      </c>
      <c r="F170" s="16" t="str">
        <f>VLOOKUP(E170,db_emp!$D$7:$E$156,2,FALSE)</f>
        <v>RAIA</v>
      </c>
      <c r="G170" s="83"/>
      <c r="H170" s="66"/>
      <c r="I170" s="1" t="s">
        <v>684</v>
      </c>
      <c r="J170" s="1" t="s">
        <v>684</v>
      </c>
      <c r="K170" s="1" t="s">
        <v>684</v>
      </c>
      <c r="L170" s="1" t="s">
        <v>768</v>
      </c>
      <c r="M170" s="1" t="s">
        <v>768</v>
      </c>
      <c r="N170" s="1" t="s">
        <v>768</v>
      </c>
      <c r="O170" s="1" t="s">
        <v>770</v>
      </c>
      <c r="P170" s="1" t="s">
        <v>770</v>
      </c>
      <c r="Q170" s="1" t="s">
        <v>770</v>
      </c>
      <c r="R170" s="1"/>
    </row>
    <row r="171" spans="1:18" ht="12.75" customHeight="1" x14ac:dyDescent="0.3">
      <c r="A171" s="3" t="s">
        <v>325</v>
      </c>
      <c r="B171" s="13" t="s">
        <v>621</v>
      </c>
      <c r="C171" s="15" t="str">
        <f>VLOOKUP($A171,db_emp!$A$7:$N$156,2,FALSE)</f>
        <v>Rede D'Or</v>
      </c>
      <c r="D171" s="180" t="str">
        <f>VLOOKUP($A171,db_emp!$A$7:$N$157,D$5,FALSE)</f>
        <v>Redes Hospitalares</v>
      </c>
      <c r="E171" s="16" t="str">
        <f t="shared" si="9"/>
        <v>RDOR</v>
      </c>
      <c r="F171" s="16" t="str">
        <f>VLOOKUP(E171,db_emp!$D$7:$E$156,2,FALSE)</f>
        <v>RDOR</v>
      </c>
      <c r="G171" s="83"/>
      <c r="H171" s="66"/>
      <c r="I171" s="1" t="s">
        <v>749</v>
      </c>
      <c r="J171" s="1" t="s">
        <v>749</v>
      </c>
      <c r="K171" s="1" t="s">
        <v>749</v>
      </c>
      <c r="L171" s="1" t="s">
        <v>749</v>
      </c>
      <c r="M171" s="1" t="s">
        <v>749</v>
      </c>
      <c r="N171" s="1" t="s">
        <v>749</v>
      </c>
      <c r="O171" s="1" t="s">
        <v>728</v>
      </c>
      <c r="P171" s="1" t="s">
        <v>728</v>
      </c>
      <c r="Q171" s="1" t="s">
        <v>728</v>
      </c>
      <c r="R171" s="10" t="s">
        <v>646</v>
      </c>
    </row>
    <row r="172" spans="1:18" ht="12.75" customHeight="1" x14ac:dyDescent="0.3">
      <c r="A172" s="3" t="s">
        <v>333</v>
      </c>
      <c r="B172" s="13" t="s">
        <v>621</v>
      </c>
      <c r="C172" s="15" t="str">
        <f>VLOOKUP($A172,db_emp!$A$7:$N$156,2,FALSE)</f>
        <v>Roche</v>
      </c>
      <c r="D172" s="76" t="str">
        <f>VLOOKUP($A172,db_emp!$A$7:$N$157,D$5,FALSE)</f>
        <v>Ind. Farmacêutica</v>
      </c>
      <c r="E172" s="16" t="str">
        <f t="shared" si="9"/>
        <v>ROCH</v>
      </c>
      <c r="F172" s="16" t="str">
        <f>VLOOKUP(E172,db_emp!$D$7:$E$156,2,FALSE)</f>
        <v>ROCH</v>
      </c>
      <c r="G172" s="83"/>
      <c r="H172" s="66"/>
      <c r="I172" s="1" t="s">
        <v>772</v>
      </c>
      <c r="J172" s="1" t="s">
        <v>773</v>
      </c>
      <c r="K172" s="1" t="s">
        <v>774</v>
      </c>
      <c r="L172" s="1" t="s">
        <v>775</v>
      </c>
      <c r="M172" s="1" t="s">
        <v>776</v>
      </c>
      <c r="N172" s="1" t="s">
        <v>777</v>
      </c>
      <c r="O172" s="1" t="s">
        <v>778</v>
      </c>
      <c r="P172" s="1" t="s">
        <v>779</v>
      </c>
      <c r="Q172" s="1" t="s">
        <v>779</v>
      </c>
      <c r="R172" s="10" t="s">
        <v>820</v>
      </c>
    </row>
    <row r="173" spans="1:18" ht="12.75" customHeight="1" x14ac:dyDescent="0.3">
      <c r="A173" s="3" t="s">
        <v>337</v>
      </c>
      <c r="B173" s="13" t="s">
        <v>621</v>
      </c>
      <c r="C173" s="15" t="str">
        <f>VLOOKUP($A173,db_emp!$A$7:$N$156,2,FALSE)</f>
        <v>Rede Sarah (Associação das Pioneiras Sociais)</v>
      </c>
      <c r="D173" s="180" t="str">
        <f>VLOOKUP($A173,db_emp!$A$7:$N$157,D$5,FALSE)</f>
        <v>Redes Hospitalares</v>
      </c>
      <c r="E173" s="16" t="str">
        <f t="shared" si="9"/>
        <v>RSAR</v>
      </c>
      <c r="F173" s="16" t="str">
        <f>VLOOKUP(E173,db_emp!$D$7:$E$156,2,FALSE)</f>
        <v>RSAR</v>
      </c>
      <c r="G173" s="83"/>
      <c r="H173" s="66"/>
      <c r="I173" s="10" t="s">
        <v>790</v>
      </c>
      <c r="J173" s="1"/>
      <c r="K173" s="1" t="s">
        <v>780</v>
      </c>
      <c r="L173" s="1" t="s">
        <v>781</v>
      </c>
      <c r="M173" s="1" t="s">
        <v>781</v>
      </c>
      <c r="N173" s="1" t="s">
        <v>782</v>
      </c>
      <c r="O173" s="1" t="s">
        <v>783</v>
      </c>
      <c r="P173" s="1" t="s">
        <v>784</v>
      </c>
      <c r="Q173" s="1" t="s">
        <v>784</v>
      </c>
      <c r="R173" s="10" t="s">
        <v>785</v>
      </c>
    </row>
    <row r="174" spans="1:18" ht="12.75" customHeight="1" x14ac:dyDescent="0.3">
      <c r="A174" s="3" t="s">
        <v>341</v>
      </c>
      <c r="B174" s="13" t="s">
        <v>621</v>
      </c>
      <c r="C174" s="15" t="str">
        <f>VLOOKUP($A174,db_emp!$A$7:$N$156,2,FALSE)</f>
        <v>Sabin</v>
      </c>
      <c r="D174" s="182" t="str">
        <f>VLOOKUP($A174,db_emp!$A$7:$N$157,D$5,FALSE)</f>
        <v>Diagnóstico e Terapia</v>
      </c>
      <c r="E174" s="16" t="str">
        <f t="shared" si="9"/>
        <v>SABI</v>
      </c>
      <c r="F174" s="16" t="str">
        <f>VLOOKUP(E174,db_emp!$D$7:$E$156,2,FALSE)</f>
        <v>SABI</v>
      </c>
      <c r="G174" s="83"/>
      <c r="H174" s="66"/>
      <c r="I174" s="9" t="s">
        <v>786</v>
      </c>
      <c r="J174" s="9" t="s">
        <v>787</v>
      </c>
      <c r="K174" s="9" t="s">
        <v>787</v>
      </c>
      <c r="L174" s="9" t="s">
        <v>686</v>
      </c>
      <c r="M174" s="9" t="s">
        <v>788</v>
      </c>
      <c r="N174" s="9" t="s">
        <v>788</v>
      </c>
      <c r="O174" s="9" t="s">
        <v>670</v>
      </c>
      <c r="P174" s="9" t="s">
        <v>671</v>
      </c>
      <c r="Q174" s="54" t="s">
        <v>671</v>
      </c>
      <c r="R174" s="53" t="s">
        <v>672</v>
      </c>
    </row>
    <row r="175" spans="1:18" ht="12.75" customHeight="1" x14ac:dyDescent="0.3">
      <c r="A175" s="3" t="s">
        <v>351</v>
      </c>
      <c r="B175" s="13" t="s">
        <v>621</v>
      </c>
      <c r="C175" s="15" t="str">
        <f>VLOOKUP($A175,db_emp!$A$7:$N$156,2,FALSE)</f>
        <v>Sanofi Medley</v>
      </c>
      <c r="D175" s="76" t="str">
        <f>VLOOKUP($A175,db_emp!$A$7:$N$157,D$5,FALSE)</f>
        <v>Ind. Farmacêutica</v>
      </c>
      <c r="E175" s="16" t="str">
        <f t="shared" si="9"/>
        <v>SANO</v>
      </c>
      <c r="F175" s="16" t="str">
        <f>VLOOKUP(E175,db_emp!$D$7:$E$156,2,FALSE)</f>
        <v>SANO</v>
      </c>
      <c r="G175" s="83"/>
      <c r="H175" s="66"/>
      <c r="I175" s="1"/>
      <c r="J175" s="1"/>
      <c r="K175" s="1"/>
      <c r="L175" s="1"/>
      <c r="M175" s="1" t="s">
        <v>633</v>
      </c>
      <c r="N175" s="1" t="s">
        <v>634</v>
      </c>
      <c r="O175" s="1" t="s">
        <v>635</v>
      </c>
      <c r="P175" s="1" t="s">
        <v>636</v>
      </c>
      <c r="Q175" s="1" t="s">
        <v>637</v>
      </c>
      <c r="R175" s="10" t="s">
        <v>638</v>
      </c>
    </row>
    <row r="176" spans="1:18" ht="12.75" customHeight="1" x14ac:dyDescent="0.3">
      <c r="A176" s="3" t="s">
        <v>357</v>
      </c>
      <c r="B176" s="13" t="s">
        <v>621</v>
      </c>
      <c r="C176" s="15" t="str">
        <f>VLOOKUP($A176,db_emp!$A$7:$N$156,2,FALSE)</f>
        <v>Sanofi Aventis</v>
      </c>
      <c r="D176" s="76" t="str">
        <f>VLOOKUP($A176,db_emp!$A$7:$N$157,D$5,FALSE)</f>
        <v>Ind. Farmacêutica</v>
      </c>
      <c r="E176" s="16" t="str">
        <f t="shared" si="9"/>
        <v>SAVE</v>
      </c>
      <c r="F176" s="16" t="str">
        <f>VLOOKUP(E176,db_emp!$D$7:$E$156,2,FALSE)</f>
        <v>SANO</v>
      </c>
      <c r="G176" s="83"/>
      <c r="H176" s="66"/>
      <c r="I176" s="1" t="s">
        <v>790</v>
      </c>
      <c r="J176" s="1" t="s">
        <v>630</v>
      </c>
      <c r="K176" s="1" t="s">
        <v>631</v>
      </c>
      <c r="L176" s="1" t="s">
        <v>632</v>
      </c>
      <c r="M176" s="26" t="s">
        <v>791</v>
      </c>
      <c r="N176" s="26" t="s">
        <v>791</v>
      </c>
      <c r="O176" s="26" t="s">
        <v>791</v>
      </c>
      <c r="P176" s="26" t="s">
        <v>791</v>
      </c>
      <c r="Q176" s="26" t="s">
        <v>791</v>
      </c>
      <c r="R176" s="26" t="s">
        <v>791</v>
      </c>
    </row>
    <row r="177" spans="1:18" ht="12.75" customHeight="1" x14ac:dyDescent="0.3">
      <c r="A177" s="44" t="s">
        <v>365</v>
      </c>
      <c r="B177" s="13" t="s">
        <v>621</v>
      </c>
      <c r="C177" s="15" t="str">
        <f>VLOOKUP($A177,db_emp!$A$7:$N$156,2,FALSE)</f>
        <v>Sociedade Beneficente São Camilo (Hospital São Camilo)</v>
      </c>
      <c r="D177" s="180" t="str">
        <f>VLOOKUP($A177,db_emp!$A$7:$N$157,D$5,FALSE)</f>
        <v>Redes Hospitalares</v>
      </c>
      <c r="E177" s="16" t="str">
        <f t="shared" si="9"/>
        <v>SBSC</v>
      </c>
      <c r="F177" s="16" t="str">
        <f>VLOOKUP(E177,db_emp!$D$7:$E$156,2,FALSE)</f>
        <v>SBSC</v>
      </c>
      <c r="G177" s="83"/>
      <c r="H177" s="66"/>
      <c r="I177" s="26" t="s">
        <v>622</v>
      </c>
      <c r="J177" s="26" t="s">
        <v>622</v>
      </c>
      <c r="K177" s="26" t="s">
        <v>622</v>
      </c>
      <c r="L177" s="26" t="s">
        <v>622</v>
      </c>
      <c r="M177" s="26" t="s">
        <v>622</v>
      </c>
      <c r="N177" s="26" t="s">
        <v>622</v>
      </c>
      <c r="O177" s="26" t="s">
        <v>627</v>
      </c>
      <c r="P177" s="26" t="s">
        <v>628</v>
      </c>
      <c r="Q177" s="26" t="s">
        <v>629</v>
      </c>
      <c r="R177" s="26" t="s">
        <v>629</v>
      </c>
    </row>
    <row r="178" spans="1:18" ht="12.75" customHeight="1" x14ac:dyDescent="0.3">
      <c r="A178" s="3" t="s">
        <v>369</v>
      </c>
      <c r="B178" s="13" t="s">
        <v>621</v>
      </c>
      <c r="C178" s="15" t="str">
        <f>VLOOKUP($A178,db_emp!$A$7:$N$156,2,FALSE)</f>
        <v>Santa Casa de Porto Alegre</v>
      </c>
      <c r="D178" s="180" t="str">
        <f>VLOOKUP($A178,db_emp!$A$7:$N$157,D$5,FALSE)</f>
        <v>Redes Hospitalares</v>
      </c>
      <c r="E178" s="16" t="str">
        <f t="shared" si="9"/>
        <v>SCPA</v>
      </c>
      <c r="F178" s="16" t="str">
        <f>VLOOKUP(E178,db_emp!$D$7:$E$156,2,FALSE)</f>
        <v>SCPA</v>
      </c>
      <c r="G178" s="83"/>
      <c r="H178" s="66"/>
      <c r="I178" s="1" t="s">
        <v>792</v>
      </c>
      <c r="J178" s="1" t="s">
        <v>793</v>
      </c>
      <c r="K178" s="1" t="s">
        <v>794</v>
      </c>
      <c r="L178" s="1" t="s">
        <v>795</v>
      </c>
      <c r="M178" s="1" t="s">
        <v>796</v>
      </c>
      <c r="N178" s="1" t="s">
        <v>797</v>
      </c>
      <c r="O178" s="1" t="s">
        <v>798</v>
      </c>
      <c r="P178" s="1" t="s">
        <v>799</v>
      </c>
      <c r="Q178" s="1" t="s">
        <v>799</v>
      </c>
      <c r="R178" s="10" t="s">
        <v>800</v>
      </c>
    </row>
    <row r="179" spans="1:18" ht="12.75" customHeight="1" x14ac:dyDescent="0.3">
      <c r="A179" s="3" t="s">
        <v>373</v>
      </c>
      <c r="B179" s="13" t="s">
        <v>621</v>
      </c>
      <c r="C179" s="15" t="str">
        <f>VLOOKUP($A179,db_emp!$A$7:$N$156,2,FALSE)</f>
        <v>Seconci</v>
      </c>
      <c r="D179" s="85" t="str">
        <f>VLOOKUP($A179,db_emp!$A$7:$N$157,D$5,FALSE)</f>
        <v>Gestão como OS</v>
      </c>
      <c r="E179" s="16" t="str">
        <f t="shared" si="9"/>
        <v>SECO</v>
      </c>
      <c r="F179" s="16" t="str">
        <f>VLOOKUP(E179,db_emp!$D$7:$E$156,2,FALSE)</f>
        <v>SECO</v>
      </c>
      <c r="G179" s="83"/>
      <c r="H179" s="66"/>
      <c r="I179" s="1" t="s">
        <v>683</v>
      </c>
      <c r="J179" s="1" t="s">
        <v>683</v>
      </c>
      <c r="K179" s="1" t="s">
        <v>639</v>
      </c>
      <c r="L179" s="1" t="s">
        <v>624</v>
      </c>
      <c r="M179" s="1" t="s">
        <v>625</v>
      </c>
      <c r="N179" s="1" t="s">
        <v>626</v>
      </c>
      <c r="O179" s="1" t="s">
        <v>627</v>
      </c>
      <c r="P179" s="1" t="s">
        <v>628</v>
      </c>
      <c r="Q179" s="10" t="s">
        <v>646</v>
      </c>
      <c r="R179" s="10" t="s">
        <v>646</v>
      </c>
    </row>
    <row r="180" spans="1:18" ht="12.75" customHeight="1" x14ac:dyDescent="0.3">
      <c r="A180" s="3" t="s">
        <v>377</v>
      </c>
      <c r="B180" s="13" t="s">
        <v>621</v>
      </c>
      <c r="C180" s="15" t="str">
        <f>VLOOKUP($A180,db_emp!$A$7:$N$156,2,FALSE)</f>
        <v>Hospital Sírio Libanês</v>
      </c>
      <c r="D180" s="180" t="str">
        <f>VLOOKUP($A180,db_emp!$A$7:$N$157,D$5,FALSE)</f>
        <v>Redes Hospitalares</v>
      </c>
      <c r="E180" s="16" t="str">
        <f t="shared" si="9"/>
        <v>SILI</v>
      </c>
      <c r="F180" s="16" t="str">
        <f>VLOOKUP(E180,db_emp!$D$7:$E$156,2,FALSE)</f>
        <v>SILI</v>
      </c>
      <c r="G180" s="83"/>
      <c r="H180" s="66"/>
      <c r="I180" s="1" t="s">
        <v>858</v>
      </c>
      <c r="J180" s="1" t="s">
        <v>858</v>
      </c>
      <c r="K180" s="1"/>
      <c r="L180" s="1"/>
      <c r="M180" s="1"/>
      <c r="N180" s="1" t="s">
        <v>727</v>
      </c>
      <c r="O180" s="1" t="s">
        <v>749</v>
      </c>
      <c r="P180" s="10" t="s">
        <v>728</v>
      </c>
      <c r="Q180" s="10" t="s">
        <v>646</v>
      </c>
      <c r="R180" s="10" t="s">
        <v>646</v>
      </c>
    </row>
    <row r="181" spans="1:18" ht="12.75" customHeight="1" x14ac:dyDescent="0.3">
      <c r="A181" s="3" t="s">
        <v>381</v>
      </c>
      <c r="B181" s="13" t="s">
        <v>621</v>
      </c>
      <c r="C181" s="15" t="str">
        <f>VLOOKUP($A181,db_emp!$A$7:$N$156,2,FALSE)</f>
        <v>Solfarma</v>
      </c>
      <c r="D181" s="86" t="str">
        <f>VLOOKUP($A181,db_emp!$A$7:$N$157,D$5,FALSE)</f>
        <v>Distribuição</v>
      </c>
      <c r="E181" s="16" t="str">
        <f t="shared" si="9"/>
        <v>SOLF</v>
      </c>
      <c r="F181" s="16" t="str">
        <f>VLOOKUP(E181,db_emp!$D$7:$E$156,2,FALSE)</f>
        <v>SOLF</v>
      </c>
      <c r="G181" s="83"/>
      <c r="H181" s="66"/>
      <c r="I181" s="1"/>
      <c r="J181" s="1"/>
      <c r="K181" s="1"/>
      <c r="L181" s="1" t="s">
        <v>633</v>
      </c>
      <c r="M181" s="1" t="s">
        <v>634</v>
      </c>
      <c r="N181" s="1" t="s">
        <v>635</v>
      </c>
      <c r="O181" s="1" t="s">
        <v>635</v>
      </c>
      <c r="P181" s="1" t="s">
        <v>637</v>
      </c>
      <c r="Q181" s="1" t="s">
        <v>637</v>
      </c>
      <c r="R181" s="1"/>
    </row>
    <row r="182" spans="1:18" ht="12.75" customHeight="1" x14ac:dyDescent="0.3">
      <c r="A182" s="3" t="s">
        <v>385</v>
      </c>
      <c r="B182" s="13" t="s">
        <v>621</v>
      </c>
      <c r="C182" s="15" t="str">
        <f>VLOOKUP($A182,db_emp!$A$7:$N$156,2,FALSE)</f>
        <v>SPDM Hospital São Paulo</v>
      </c>
      <c r="D182" s="85" t="str">
        <f>VLOOKUP($A182,db_emp!$A$7:$N$157,D$5,FALSE)</f>
        <v>Gestão como OS</v>
      </c>
      <c r="E182" s="16" t="str">
        <f t="shared" si="9"/>
        <v>SPDM</v>
      </c>
      <c r="F182" s="16" t="str">
        <f>VLOOKUP(E182,db_emp!$D$7:$E$156,2,FALSE)</f>
        <v>SPDM</v>
      </c>
      <c r="G182" s="83"/>
      <c r="H182" s="66"/>
      <c r="I182" s="1" t="s">
        <v>654</v>
      </c>
      <c r="J182" s="1" t="s">
        <v>655</v>
      </c>
      <c r="K182" s="1" t="s">
        <v>656</v>
      </c>
      <c r="L182" s="1" t="s">
        <v>657</v>
      </c>
      <c r="M182" s="1" t="s">
        <v>658</v>
      </c>
      <c r="N182" s="1" t="s">
        <v>659</v>
      </c>
      <c r="O182" s="1" t="s">
        <v>660</v>
      </c>
      <c r="P182" s="1" t="s">
        <v>661</v>
      </c>
      <c r="Q182" s="1" t="s">
        <v>661</v>
      </c>
      <c r="R182" s="1"/>
    </row>
    <row r="183" spans="1:18" ht="12.75" customHeight="1" x14ac:dyDescent="0.3">
      <c r="A183" s="3" t="s">
        <v>329</v>
      </c>
      <c r="B183" s="13" t="s">
        <v>621</v>
      </c>
      <c r="C183" s="15" t="str">
        <f>VLOOKUP($A183,db_emp!$A$7:$N$156,2,FALSE)</f>
        <v>SulAmérica</v>
      </c>
      <c r="D183" s="84" t="str">
        <f>VLOOKUP($A183,db_emp!$A$7:$N$157,D$5,FALSE)</f>
        <v>Planos e Seguros</v>
      </c>
      <c r="E183" s="16" t="str">
        <f t="shared" si="9"/>
        <v>SULA</v>
      </c>
      <c r="F183" s="16" t="str">
        <f>VLOOKUP(E183,db_emp!$D$7:$E$156,2,FALSE)</f>
        <v>RDOR</v>
      </c>
      <c r="G183" s="83"/>
      <c r="H183" s="66"/>
      <c r="I183" s="1" t="s">
        <v>832</v>
      </c>
      <c r="J183" s="1" t="s">
        <v>833</v>
      </c>
      <c r="K183" s="1" t="s">
        <v>834</v>
      </c>
      <c r="L183" s="1" t="s">
        <v>835</v>
      </c>
      <c r="M183" s="1" t="s">
        <v>836</v>
      </c>
      <c r="N183" s="1" t="s">
        <v>836</v>
      </c>
      <c r="O183" s="1" t="s">
        <v>837</v>
      </c>
      <c r="P183" s="1" t="s">
        <v>838</v>
      </c>
      <c r="Q183" s="56" t="s">
        <v>771</v>
      </c>
      <c r="R183" s="56" t="s">
        <v>771</v>
      </c>
    </row>
    <row r="184" spans="1:18" ht="12.75" customHeight="1" x14ac:dyDescent="0.3">
      <c r="A184" s="5" t="s">
        <v>389</v>
      </c>
      <c r="B184" s="13" t="s">
        <v>621</v>
      </c>
      <c r="C184" s="15" t="str">
        <f>VLOOKUP($A184,db_emp!$A$7:$N$156,2,FALSE)</f>
        <v>Teuto</v>
      </c>
      <c r="D184" s="76" t="str">
        <f>VLOOKUP($A184,db_emp!$A$7:$N$157,D$5,FALSE)</f>
        <v>Ind. Farmacêutica</v>
      </c>
      <c r="E184" s="16" t="str">
        <f t="shared" si="9"/>
        <v>TEUT</v>
      </c>
      <c r="F184" s="16" t="str">
        <f>VLOOKUP(E184,db_emp!$D$7:$E$156,2,FALSE)</f>
        <v>TEUT</v>
      </c>
      <c r="G184" s="83"/>
      <c r="H184" s="66"/>
      <c r="I184" s="1" t="s">
        <v>662</v>
      </c>
      <c r="J184" s="1" t="s">
        <v>662</v>
      </c>
      <c r="K184" s="10" t="s">
        <v>93</v>
      </c>
      <c r="L184" s="1" t="s">
        <v>802</v>
      </c>
      <c r="M184" s="1" t="s">
        <v>768</v>
      </c>
      <c r="N184" s="1" t="s">
        <v>803</v>
      </c>
      <c r="O184" s="1" t="s">
        <v>769</v>
      </c>
      <c r="P184" s="1" t="s">
        <v>770</v>
      </c>
      <c r="Q184" s="10" t="s">
        <v>646</v>
      </c>
      <c r="R184" s="10" t="s">
        <v>646</v>
      </c>
    </row>
    <row r="185" spans="1:18" ht="12.75" customHeight="1" x14ac:dyDescent="0.3">
      <c r="A185" s="3" t="s">
        <v>393</v>
      </c>
      <c r="B185" s="13" t="s">
        <v>621</v>
      </c>
      <c r="C185" s="15" t="str">
        <f>VLOOKUP($A185,db_emp!$A$7:$N$156,2,FALSE)</f>
        <v>Unimed Belém</v>
      </c>
      <c r="D185" s="84" t="str">
        <f>VLOOKUP($A185,db_emp!$A$7:$N$157,D$5,FALSE)</f>
        <v>Planos e Seguros</v>
      </c>
      <c r="E185" s="16" t="str">
        <f t="shared" si="9"/>
        <v>UMBE</v>
      </c>
      <c r="F185" s="16" t="str">
        <f>VLOOKUP(E185,db_emp!$D$7:$E$156,2,FALSE)</f>
        <v>UMBE</v>
      </c>
      <c r="G185" s="83"/>
      <c r="H185" s="66"/>
      <c r="I185" s="1" t="s">
        <v>704</v>
      </c>
      <c r="J185" s="1" t="s">
        <v>704</v>
      </c>
      <c r="K185" s="1" t="s">
        <v>834</v>
      </c>
      <c r="L185" s="1" t="s">
        <v>834</v>
      </c>
      <c r="M185" s="1" t="s">
        <v>835</v>
      </c>
      <c r="N185" s="1" t="s">
        <v>836</v>
      </c>
      <c r="O185" s="1" t="s">
        <v>837</v>
      </c>
      <c r="P185" s="1" t="s">
        <v>839</v>
      </c>
      <c r="Q185" s="1" t="s">
        <v>849</v>
      </c>
      <c r="R185" s="1" t="s">
        <v>849</v>
      </c>
    </row>
    <row r="186" spans="1:18" ht="12.75" customHeight="1" x14ac:dyDescent="0.3">
      <c r="A186" s="3" t="s">
        <v>397</v>
      </c>
      <c r="B186" s="13" t="s">
        <v>621</v>
      </c>
      <c r="C186" s="15" t="str">
        <f>VLOOKUP($A186,db_emp!$A$7:$N$156,2,FALSE)</f>
        <v>Unimed BH</v>
      </c>
      <c r="D186" s="84" t="str">
        <f>VLOOKUP($A186,db_emp!$A$7:$N$157,D$5,FALSE)</f>
        <v>Planos e Seguros</v>
      </c>
      <c r="E186" s="16" t="str">
        <f t="shared" si="9"/>
        <v>UMBH</v>
      </c>
      <c r="F186" s="16" t="str">
        <f>VLOOKUP(E186,db_emp!$D$7:$E$156,2,FALSE)</f>
        <v>UMBH</v>
      </c>
      <c r="G186" s="83"/>
      <c r="H186" s="66"/>
      <c r="I186" s="1" t="s">
        <v>832</v>
      </c>
      <c r="J186" s="1" t="s">
        <v>832</v>
      </c>
      <c r="K186" s="1" t="s">
        <v>833</v>
      </c>
      <c r="L186" s="1" t="s">
        <v>835</v>
      </c>
      <c r="M186" s="1" t="s">
        <v>835</v>
      </c>
      <c r="N186" s="1" t="s">
        <v>836</v>
      </c>
      <c r="O186" s="1" t="s">
        <v>837</v>
      </c>
      <c r="P186" s="1" t="s">
        <v>838</v>
      </c>
      <c r="Q186" s="1" t="s">
        <v>839</v>
      </c>
      <c r="R186" s="1"/>
    </row>
    <row r="187" spans="1:18" ht="12.75" customHeight="1" x14ac:dyDescent="0.3">
      <c r="A187" s="3" t="s">
        <v>401</v>
      </c>
      <c r="B187" s="13" t="s">
        <v>621</v>
      </c>
      <c r="C187" s="15" t="str">
        <f>VLOOKUP($A187,db_emp!$A$7:$N$156,2,FALSE)</f>
        <v>Unimed Central Nacional</v>
      </c>
      <c r="D187" s="84" t="str">
        <f>VLOOKUP($A187,db_emp!$A$7:$N$157,D$5,FALSE)</f>
        <v>Planos e Seguros</v>
      </c>
      <c r="E187" s="16" t="str">
        <f t="shared" si="9"/>
        <v>UMCE</v>
      </c>
      <c r="F187" s="16" t="str">
        <f>VLOOKUP(E187,db_emp!$D$7:$E$156,2,FALSE)</f>
        <v>UMCE</v>
      </c>
      <c r="G187" s="83"/>
      <c r="H187" s="66"/>
      <c r="I187" s="1" t="s">
        <v>832</v>
      </c>
      <c r="J187" s="1" t="s">
        <v>833</v>
      </c>
      <c r="K187" s="1" t="s">
        <v>834</v>
      </c>
      <c r="L187" s="1" t="s">
        <v>835</v>
      </c>
      <c r="M187" s="1" t="s">
        <v>836</v>
      </c>
      <c r="N187" s="1" t="s">
        <v>837</v>
      </c>
      <c r="O187" s="1" t="s">
        <v>838</v>
      </c>
      <c r="P187" s="1" t="s">
        <v>839</v>
      </c>
      <c r="Q187" s="1" t="s">
        <v>839</v>
      </c>
      <c r="R187" s="1"/>
    </row>
    <row r="188" spans="1:18" ht="12.75" customHeight="1" x14ac:dyDescent="0.3">
      <c r="A188" s="3" t="s">
        <v>405</v>
      </c>
      <c r="B188" s="13" t="s">
        <v>621</v>
      </c>
      <c r="C188" s="15" t="str">
        <f>VLOOKUP($A188,db_emp!$A$7:$N$156,2,FALSE)</f>
        <v>Unimed Campinas</v>
      </c>
      <c r="D188" s="84" t="str">
        <f>VLOOKUP($A188,db_emp!$A$7:$N$157,D$5,FALSE)</f>
        <v>Planos e Seguros</v>
      </c>
      <c r="E188" s="16" t="str">
        <f t="shared" si="9"/>
        <v>UMCP</v>
      </c>
      <c r="F188" s="16" t="str">
        <f>VLOOKUP(E188,db_emp!$D$7:$E$156,2,FALSE)</f>
        <v>UMCP</v>
      </c>
      <c r="G188" s="83"/>
      <c r="H188" s="66"/>
      <c r="I188" s="1" t="s">
        <v>832</v>
      </c>
      <c r="J188" s="1" t="s">
        <v>833</v>
      </c>
      <c r="K188" s="1" t="s">
        <v>834</v>
      </c>
      <c r="L188" s="1" t="s">
        <v>835</v>
      </c>
      <c r="M188" s="1" t="s">
        <v>836</v>
      </c>
      <c r="N188" s="1" t="s">
        <v>837</v>
      </c>
      <c r="O188" s="1" t="s">
        <v>838</v>
      </c>
      <c r="P188" s="1" t="s">
        <v>839</v>
      </c>
      <c r="Q188" s="1" t="s">
        <v>839</v>
      </c>
      <c r="R188" s="1"/>
    </row>
    <row r="189" spans="1:18" ht="12.75" customHeight="1" x14ac:dyDescent="0.3">
      <c r="A189" s="3" t="s">
        <v>409</v>
      </c>
      <c r="B189" s="13" t="s">
        <v>621</v>
      </c>
      <c r="C189" s="15" t="str">
        <f>VLOOKUP($A189,db_emp!$A$7:$N$156,2,FALSE)</f>
        <v>Unimed Curitiba</v>
      </c>
      <c r="D189" s="84" t="str">
        <f>VLOOKUP($A189,db_emp!$A$7:$N$157,D$5,FALSE)</f>
        <v>Planos e Seguros</v>
      </c>
      <c r="E189" s="16" t="str">
        <f t="shared" si="9"/>
        <v>UMCR</v>
      </c>
      <c r="F189" s="16" t="str">
        <f>VLOOKUP(E189,db_emp!$D$7:$E$156,2,FALSE)</f>
        <v>UMCR</v>
      </c>
      <c r="G189" s="83"/>
      <c r="H189" s="66"/>
      <c r="I189" s="1" t="s">
        <v>832</v>
      </c>
      <c r="J189" s="1" t="s">
        <v>833</v>
      </c>
      <c r="K189" s="1" t="s">
        <v>834</v>
      </c>
      <c r="L189" s="1" t="s">
        <v>835</v>
      </c>
      <c r="M189" s="1" t="s">
        <v>836</v>
      </c>
      <c r="N189" s="1" t="s">
        <v>837</v>
      </c>
      <c r="O189" s="1" t="s">
        <v>838</v>
      </c>
      <c r="P189" s="1" t="s">
        <v>839</v>
      </c>
      <c r="Q189" s="1" t="s">
        <v>839</v>
      </c>
      <c r="R189" s="1"/>
    </row>
    <row r="190" spans="1:18" ht="12.75" customHeight="1" x14ac:dyDescent="0.3">
      <c r="A190" s="3" t="s">
        <v>413</v>
      </c>
      <c r="B190" s="13" t="s">
        <v>621</v>
      </c>
      <c r="C190" s="15" t="str">
        <f>VLOOKUP($A190,db_emp!$A$7:$N$156,2,FALSE)</f>
        <v>Unimed Cuiabá</v>
      </c>
      <c r="D190" s="84" t="str">
        <f>VLOOKUP($A190,db_emp!$A$7:$N$157,D$5,FALSE)</f>
        <v>Planos e Seguros</v>
      </c>
      <c r="E190" s="16" t="str">
        <f t="shared" si="9"/>
        <v>UMCU</v>
      </c>
      <c r="F190" s="16" t="str">
        <f>VLOOKUP(E190,db_emp!$D$7:$E$156,2,FALSE)</f>
        <v>UMCU</v>
      </c>
      <c r="G190" s="83"/>
      <c r="H190" s="66"/>
      <c r="I190" s="1" t="s">
        <v>827</v>
      </c>
      <c r="J190" s="1" t="s">
        <v>833</v>
      </c>
      <c r="K190" s="1" t="s">
        <v>834</v>
      </c>
      <c r="L190" s="1" t="s">
        <v>835</v>
      </c>
      <c r="M190" s="1" t="s">
        <v>836</v>
      </c>
      <c r="N190" s="1" t="s">
        <v>837</v>
      </c>
      <c r="O190" s="1" t="s">
        <v>838</v>
      </c>
      <c r="P190" s="1" t="s">
        <v>839</v>
      </c>
      <c r="Q190" s="1" t="s">
        <v>839</v>
      </c>
      <c r="R190" s="1"/>
    </row>
    <row r="191" spans="1:18" ht="12.75" customHeight="1" x14ac:dyDescent="0.3">
      <c r="A191" s="3" t="s">
        <v>417</v>
      </c>
      <c r="B191" s="13" t="s">
        <v>621</v>
      </c>
      <c r="C191" s="15" t="str">
        <f>VLOOKUP($A191,db_emp!$A$7:$N$156,2,FALSE)</f>
        <v>Unimed Florianópolis</v>
      </c>
      <c r="D191" s="84" t="str">
        <f>VLOOKUP($A191,db_emp!$A$7:$N$157,D$5,FALSE)</f>
        <v>Planos e Seguros</v>
      </c>
      <c r="E191" s="16" t="str">
        <f t="shared" si="9"/>
        <v>UMFL</v>
      </c>
      <c r="F191" s="16" t="str">
        <f>VLOOKUP(E191,db_emp!$D$7:$E$156,2,FALSE)</f>
        <v>UMFL</v>
      </c>
      <c r="G191" s="83"/>
      <c r="H191" s="66"/>
      <c r="I191" s="1" t="s">
        <v>832</v>
      </c>
      <c r="J191" s="1" t="s">
        <v>833</v>
      </c>
      <c r="K191" s="1" t="s">
        <v>834</v>
      </c>
      <c r="L191" s="1" t="s">
        <v>835</v>
      </c>
      <c r="M191" s="1" t="s">
        <v>836</v>
      </c>
      <c r="N191" s="1" t="s">
        <v>837</v>
      </c>
      <c r="O191" s="1" t="s">
        <v>838</v>
      </c>
      <c r="P191" s="1" t="s">
        <v>839</v>
      </c>
      <c r="Q191" s="1" t="s">
        <v>839</v>
      </c>
      <c r="R191" s="1"/>
    </row>
    <row r="192" spans="1:18" ht="12.75" customHeight="1" x14ac:dyDescent="0.3">
      <c r="A192" s="3" t="s">
        <v>421</v>
      </c>
      <c r="B192" s="13" t="s">
        <v>621</v>
      </c>
      <c r="C192" s="15" t="str">
        <f>VLOOKUP($A192,db_emp!$A$7:$N$156,2,FALSE)</f>
        <v>Unimed Fortaleza</v>
      </c>
      <c r="D192" s="84" t="str">
        <f>VLOOKUP($A192,db_emp!$A$7:$N$157,D$5,FALSE)</f>
        <v>Planos e Seguros</v>
      </c>
      <c r="E192" s="16" t="str">
        <f t="shared" si="9"/>
        <v>UMFO</v>
      </c>
      <c r="F192" s="16" t="str">
        <f>VLOOKUP(E192,db_emp!$D$7:$E$156,2,FALSE)</f>
        <v>UMFO</v>
      </c>
      <c r="G192" s="83"/>
      <c r="H192" s="66"/>
      <c r="I192" s="1" t="s">
        <v>859</v>
      </c>
      <c r="J192" s="1" t="s">
        <v>804</v>
      </c>
      <c r="K192" s="1" t="s">
        <v>860</v>
      </c>
      <c r="L192" s="1" t="s">
        <v>726</v>
      </c>
      <c r="M192" s="1" t="s">
        <v>836</v>
      </c>
      <c r="N192" s="1" t="s">
        <v>837</v>
      </c>
      <c r="O192" s="1" t="s">
        <v>838</v>
      </c>
      <c r="P192" s="1" t="s">
        <v>839</v>
      </c>
      <c r="Q192" s="1" t="s">
        <v>839</v>
      </c>
      <c r="R192" s="1"/>
    </row>
    <row r="193" spans="1:18" ht="12.75" customHeight="1" x14ac:dyDescent="0.3">
      <c r="A193" s="3" t="s">
        <v>425</v>
      </c>
      <c r="B193" s="13" t="s">
        <v>621</v>
      </c>
      <c r="C193" s="15" t="str">
        <f>VLOOKUP($A193,db_emp!$A$7:$N$156,2,FALSE)</f>
        <v>Unimed Goiânia</v>
      </c>
      <c r="D193" s="84" t="str">
        <f>VLOOKUP($A193,db_emp!$A$7:$N$157,D$5,FALSE)</f>
        <v>Planos e Seguros</v>
      </c>
      <c r="E193" s="16" t="str">
        <f t="shared" si="9"/>
        <v>UMGO</v>
      </c>
      <c r="F193" s="16" t="str">
        <f>VLOOKUP(E193,db_emp!$D$7:$E$156,2,FALSE)</f>
        <v>UMGO</v>
      </c>
      <c r="G193" s="83"/>
      <c r="H193" s="66"/>
      <c r="I193" s="1" t="s">
        <v>804</v>
      </c>
      <c r="J193" s="1"/>
      <c r="K193" s="1"/>
      <c r="L193" s="1" t="s">
        <v>835</v>
      </c>
      <c r="M193" s="1" t="s">
        <v>835</v>
      </c>
      <c r="N193" s="1" t="s">
        <v>837</v>
      </c>
      <c r="O193" s="1" t="s">
        <v>838</v>
      </c>
      <c r="P193" s="1" t="s">
        <v>839</v>
      </c>
      <c r="Q193" s="1" t="s">
        <v>839</v>
      </c>
      <c r="R193" s="1"/>
    </row>
    <row r="194" spans="1:18" ht="12.75" customHeight="1" x14ac:dyDescent="0.3">
      <c r="A194" s="3" t="s">
        <v>429</v>
      </c>
      <c r="B194" s="13" t="s">
        <v>621</v>
      </c>
      <c r="C194" s="15" t="str">
        <f>VLOOKUP($A194,db_emp!$A$7:$N$156,2,FALSE)</f>
        <v>Unimed Natal</v>
      </c>
      <c r="D194" s="84" t="str">
        <f>VLOOKUP($A194,db_emp!$A$7:$N$157,D$5,FALSE)</f>
        <v>Planos e Seguros</v>
      </c>
      <c r="E194" s="16" t="str">
        <f t="shared" si="9"/>
        <v>UMNA</v>
      </c>
      <c r="F194" s="16" t="str">
        <f>VLOOKUP(E194,db_emp!$D$7:$E$156,2,FALSE)</f>
        <v>UMNA</v>
      </c>
      <c r="G194" s="83"/>
      <c r="H194" s="66"/>
      <c r="I194" s="1" t="s">
        <v>830</v>
      </c>
      <c r="J194" s="1" t="s">
        <v>830</v>
      </c>
      <c r="K194" s="1" t="s">
        <v>861</v>
      </c>
      <c r="L194" s="1" t="s">
        <v>861</v>
      </c>
      <c r="M194" s="1" t="s">
        <v>861</v>
      </c>
      <c r="N194" s="1" t="s">
        <v>861</v>
      </c>
      <c r="O194" s="1" t="s">
        <v>861</v>
      </c>
      <c r="P194" s="1" t="s">
        <v>839</v>
      </c>
      <c r="Q194" s="1" t="s">
        <v>839</v>
      </c>
      <c r="R194" s="1"/>
    </row>
    <row r="195" spans="1:18" ht="12.75" customHeight="1" x14ac:dyDescent="0.3">
      <c r="A195" s="3" t="s">
        <v>433</v>
      </c>
      <c r="B195" s="13" t="s">
        <v>621</v>
      </c>
      <c r="C195" s="15" t="str">
        <f>VLOOKUP($A195,db_emp!$A$7:$N$156,2,FALSE)</f>
        <v>Unimed Porto Alegre</v>
      </c>
      <c r="D195" s="84" t="str">
        <f>VLOOKUP($A195,db_emp!$A$7:$N$157,D$5,FALSE)</f>
        <v>Planos e Seguros</v>
      </c>
      <c r="E195" s="16" t="str">
        <f t="shared" si="9"/>
        <v>UMPA</v>
      </c>
      <c r="F195" s="16" t="str">
        <f>VLOOKUP(E195,db_emp!$D$7:$E$156,2,FALSE)</f>
        <v>UMPA</v>
      </c>
      <c r="G195" s="83"/>
      <c r="H195" s="66"/>
      <c r="I195" s="1" t="s">
        <v>832</v>
      </c>
      <c r="J195" s="1" t="s">
        <v>833</v>
      </c>
      <c r="K195" s="1" t="s">
        <v>834</v>
      </c>
      <c r="L195" s="1" t="s">
        <v>835</v>
      </c>
      <c r="M195" s="1" t="s">
        <v>836</v>
      </c>
      <c r="N195" s="1" t="s">
        <v>837</v>
      </c>
      <c r="O195" s="1" t="s">
        <v>838</v>
      </c>
      <c r="P195" s="1" t="s">
        <v>839</v>
      </c>
      <c r="Q195" s="1" t="s">
        <v>839</v>
      </c>
      <c r="R195" s="1"/>
    </row>
    <row r="196" spans="1:18" ht="12.75" customHeight="1" x14ac:dyDescent="0.3">
      <c r="A196" s="3" t="s">
        <v>437</v>
      </c>
      <c r="B196" s="13" t="s">
        <v>621</v>
      </c>
      <c r="C196" s="15" t="str">
        <f>VLOOKUP($A196,db_emp!$A$7:$N$156,2,FALSE)</f>
        <v>Unimed Recife</v>
      </c>
      <c r="D196" s="84" t="str">
        <f>VLOOKUP($A196,db_emp!$A$7:$N$157,D$5,FALSE)</f>
        <v>Planos e Seguros</v>
      </c>
      <c r="E196" s="16" t="str">
        <f t="shared" si="9"/>
        <v>UMRE</v>
      </c>
      <c r="F196" s="16" t="str">
        <f>VLOOKUP(E196,db_emp!$D$7:$E$156,2,FALSE)</f>
        <v>UMRE</v>
      </c>
      <c r="G196" s="83"/>
      <c r="H196" s="66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2.75" customHeight="1" x14ac:dyDescent="0.3">
      <c r="A197" s="3" t="s">
        <v>441</v>
      </c>
      <c r="B197" s="13" t="s">
        <v>621</v>
      </c>
      <c r="C197" s="15" t="str">
        <f>VLOOKUP($A197,db_emp!$A$7:$N$156,2,FALSE)</f>
        <v>Unimed Rio</v>
      </c>
      <c r="D197" s="84" t="str">
        <f>VLOOKUP($A197,db_emp!$A$7:$N$157,D$5,FALSE)</f>
        <v>Planos e Seguros</v>
      </c>
      <c r="E197" s="16" t="str">
        <f t="shared" si="9"/>
        <v>UMRJ</v>
      </c>
      <c r="F197" s="16" t="str">
        <f>VLOOKUP(E197,db_emp!$D$7:$E$156,2,FALSE)</f>
        <v>UMRJ</v>
      </c>
      <c r="G197" s="83"/>
      <c r="H197" s="66"/>
      <c r="I197" s="10" t="s">
        <v>806</v>
      </c>
      <c r="J197" s="1" t="s">
        <v>725</v>
      </c>
      <c r="K197" s="1" t="s">
        <v>764</v>
      </c>
      <c r="L197" s="1" t="s">
        <v>726</v>
      </c>
      <c r="M197" s="1" t="s">
        <v>765</v>
      </c>
      <c r="N197" s="1" t="s">
        <v>727</v>
      </c>
      <c r="O197" s="1" t="s">
        <v>749</v>
      </c>
      <c r="P197" s="77" t="s">
        <v>637</v>
      </c>
      <c r="Q197" s="77" t="s">
        <v>638</v>
      </c>
      <c r="R197" s="77" t="s">
        <v>638</v>
      </c>
    </row>
    <row r="198" spans="1:18" ht="12.75" customHeight="1" x14ac:dyDescent="0.3">
      <c r="A198" s="3" t="s">
        <v>445</v>
      </c>
      <c r="B198" s="13" t="s">
        <v>621</v>
      </c>
      <c r="C198" s="15" t="str">
        <f>VLOOKUP($A198,db_emp!$A$7:$N$156,2,FALSE)</f>
        <v>Unimed Vitória</v>
      </c>
      <c r="D198" s="84" t="str">
        <f>VLOOKUP($A198,db_emp!$A$7:$N$157,D$5,FALSE)</f>
        <v>Planos e Seguros</v>
      </c>
      <c r="E198" s="16" t="str">
        <f t="shared" si="9"/>
        <v>UMVI</v>
      </c>
      <c r="F198" s="16" t="str">
        <f>VLOOKUP(E198,db_emp!$D$7:$E$156,2,FALSE)</f>
        <v>UMVI</v>
      </c>
      <c r="G198" s="83"/>
      <c r="H198" s="66"/>
      <c r="I198" s="1"/>
      <c r="J198" s="1"/>
      <c r="K198" s="1"/>
      <c r="L198" s="1" t="s">
        <v>726</v>
      </c>
      <c r="M198" s="1" t="s">
        <v>765</v>
      </c>
      <c r="N198" s="1" t="s">
        <v>727</v>
      </c>
      <c r="O198" s="1" t="s">
        <v>749</v>
      </c>
      <c r="P198" s="1" t="s">
        <v>749</v>
      </c>
      <c r="Q198" s="1" t="s">
        <v>728</v>
      </c>
      <c r="R198" s="1"/>
    </row>
    <row r="199" spans="1:18" ht="12.75" customHeight="1" x14ac:dyDescent="0.3">
      <c r="A199" s="3" t="s">
        <v>449</v>
      </c>
      <c r="B199" s="13" t="s">
        <v>621</v>
      </c>
      <c r="C199" s="15" t="str">
        <f>VLOOKUP($A199,db_emp!$A$7:$N$156,2,FALSE)</f>
        <v>União Química</v>
      </c>
      <c r="D199" s="76" t="str">
        <f>VLOOKUP($A199,db_emp!$A$7:$N$157,D$5,FALSE)</f>
        <v>Ind. Farmacêutica</v>
      </c>
      <c r="E199" s="16" t="str">
        <f t="shared" si="9"/>
        <v>UNIQ</v>
      </c>
      <c r="F199" s="16" t="str">
        <f>VLOOKUP(E199,db_emp!$D$7:$E$156,2,FALSE)</f>
        <v>UNIQ</v>
      </c>
      <c r="G199" s="83"/>
      <c r="H199" s="66"/>
      <c r="I199" s="1" t="s">
        <v>630</v>
      </c>
      <c r="J199" s="1" t="s">
        <v>631</v>
      </c>
      <c r="K199" s="1" t="s">
        <v>632</v>
      </c>
      <c r="L199" s="1" t="s">
        <v>633</v>
      </c>
      <c r="M199" s="1" t="s">
        <v>634</v>
      </c>
      <c r="N199" s="1" t="s">
        <v>636</v>
      </c>
      <c r="O199" s="1" t="s">
        <v>637</v>
      </c>
      <c r="P199" s="1" t="s">
        <v>637</v>
      </c>
      <c r="Q199" s="1" t="s">
        <v>637</v>
      </c>
      <c r="R199" s="1"/>
    </row>
    <row r="200" spans="1:18" ht="12.75" customHeight="1" x14ac:dyDescent="0.3">
      <c r="A200" s="3" t="s">
        <v>453</v>
      </c>
      <c r="B200" s="13" t="s">
        <v>621</v>
      </c>
      <c r="C200" s="15" t="str">
        <f>VLOOKUP($A200,db_emp!$A$7:$N$156,2,FALSE)</f>
        <v>Unimed Participações</v>
      </c>
      <c r="D200" s="84" t="str">
        <f>VLOOKUP($A200,db_emp!$A$7:$N$157,D$5,FALSE)</f>
        <v>Planos e Seguros</v>
      </c>
      <c r="E200" s="16" t="str">
        <f t="shared" si="9"/>
        <v>UPAR</v>
      </c>
      <c r="F200" s="16" t="str">
        <f>VLOOKUP(E200,db_emp!$D$7:$E$156,2,FALSE)</f>
        <v>UPAR</v>
      </c>
      <c r="G200" s="83"/>
      <c r="H200" s="66"/>
      <c r="I200" s="1"/>
      <c r="J200" s="1"/>
      <c r="K200" s="1"/>
      <c r="L200" s="1"/>
      <c r="M200" s="1"/>
      <c r="N200" s="1" t="s">
        <v>727</v>
      </c>
      <c r="O200" s="1" t="s">
        <v>749</v>
      </c>
      <c r="P200" s="1" t="s">
        <v>728</v>
      </c>
      <c r="Q200" s="1" t="s">
        <v>646</v>
      </c>
      <c r="R200" s="1" t="s">
        <v>646</v>
      </c>
    </row>
    <row r="201" spans="1:18" ht="12.75" customHeight="1" x14ac:dyDescent="0.3">
      <c r="A201" s="3" t="s">
        <v>457</v>
      </c>
      <c r="B201" s="13" t="s">
        <v>621</v>
      </c>
      <c r="C201" s="15" t="str">
        <f>VLOOKUP($A201,db_emp!$A$7:$N$156,2,FALSE)</f>
        <v>Viva Rio</v>
      </c>
      <c r="D201" s="85" t="str">
        <f>VLOOKUP($A201,db_emp!$A$7:$N$157,D$5,FALSE)</f>
        <v>Gestão como OS</v>
      </c>
      <c r="E201" s="16" t="str">
        <f t="shared" si="9"/>
        <v>VIVA</v>
      </c>
      <c r="F201" s="16" t="str">
        <f>VLOOKUP(E201,db_emp!$D$7:$E$156,2,FALSE)</f>
        <v>VIVA</v>
      </c>
      <c r="G201" s="83"/>
      <c r="H201" s="66"/>
      <c r="I201" s="1" t="s">
        <v>683</v>
      </c>
      <c r="J201" s="1" t="s">
        <v>683</v>
      </c>
      <c r="K201" s="1" t="s">
        <v>639</v>
      </c>
      <c r="L201" s="1" t="s">
        <v>624</v>
      </c>
      <c r="M201" s="1" t="s">
        <v>625</v>
      </c>
      <c r="N201" s="1" t="s">
        <v>626</v>
      </c>
      <c r="O201" s="1" t="s">
        <v>627</v>
      </c>
      <c r="P201" s="1" t="s">
        <v>628</v>
      </c>
      <c r="Q201" s="10" t="s">
        <v>637</v>
      </c>
      <c r="R201" s="10" t="s">
        <v>638</v>
      </c>
    </row>
    <row r="202" spans="1:18" ht="12.75" customHeight="1" x14ac:dyDescent="0.3">
      <c r="A202" s="3" t="s">
        <v>460</v>
      </c>
      <c r="B202" s="13" t="s">
        <v>621</v>
      </c>
      <c r="C202" s="15" t="str">
        <f>VLOOKUP($A202,db_emp!$A$7:$N$156,2,FALSE)</f>
        <v>Viveo</v>
      </c>
      <c r="D202" s="86" t="str">
        <f>VLOOKUP($A202,db_emp!$A$7:$N$157,D$5,FALSE)</f>
        <v>Distribuição</v>
      </c>
      <c r="E202" s="16" t="str">
        <f t="shared" si="9"/>
        <v>VIVE</v>
      </c>
      <c r="F202" s="16" t="str">
        <f>VLOOKUP(E202,db_emp!$D$7:$E$156,2,FALSE)</f>
        <v>VIVE</v>
      </c>
      <c r="G202" s="83"/>
      <c r="H202" s="66"/>
      <c r="I202" s="1" t="s">
        <v>630</v>
      </c>
      <c r="J202" s="1" t="s">
        <v>631</v>
      </c>
      <c r="K202" s="1" t="s">
        <v>631</v>
      </c>
      <c r="L202" s="1" t="s">
        <v>726</v>
      </c>
      <c r="M202" s="1" t="s">
        <v>765</v>
      </c>
      <c r="N202" s="1" t="s">
        <v>727</v>
      </c>
      <c r="O202" s="1" t="s">
        <v>749</v>
      </c>
      <c r="P202" s="1" t="s">
        <v>728</v>
      </c>
      <c r="Q202" s="1" t="s">
        <v>728</v>
      </c>
      <c r="R202" s="1" t="s">
        <v>638</v>
      </c>
    </row>
    <row r="203" spans="1:18" ht="12.75" customHeight="1" x14ac:dyDescent="0.3">
      <c r="A203" s="165"/>
      <c r="B203" s="164"/>
      <c r="C203" s="189"/>
      <c r="D203" s="187"/>
      <c r="E203" s="190"/>
      <c r="F203" s="190"/>
      <c r="G203" s="165"/>
      <c r="H203" s="190"/>
      <c r="I203" s="164"/>
      <c r="J203" s="164"/>
      <c r="K203" s="164"/>
      <c r="L203" s="164"/>
      <c r="M203" s="164"/>
      <c r="N203" s="164"/>
      <c r="O203" s="164"/>
      <c r="P203" s="164"/>
      <c r="Q203" s="164"/>
      <c r="R203" s="164"/>
    </row>
    <row r="204" spans="1:18" ht="12.75" customHeight="1" x14ac:dyDescent="0.3">
      <c r="A204" s="175" t="s">
        <v>892</v>
      </c>
      <c r="B204" s="175"/>
      <c r="C204" s="175"/>
      <c r="D204" s="175"/>
      <c r="E204" s="167"/>
      <c r="F204" s="167"/>
      <c r="G204" s="176"/>
      <c r="H204" s="176"/>
      <c r="I204" s="175"/>
      <c r="J204" s="175"/>
      <c r="K204" s="175"/>
      <c r="L204" s="175"/>
      <c r="M204" s="175"/>
      <c r="N204" s="175"/>
      <c r="O204" s="175"/>
      <c r="P204" s="175"/>
      <c r="Q204" s="175"/>
      <c r="R204" s="175"/>
    </row>
    <row r="205" spans="1:18" ht="12.75" customHeight="1" x14ac:dyDescent="0.3">
      <c r="A205" s="16" t="s">
        <v>215</v>
      </c>
      <c r="B205" s="12" t="s">
        <v>620</v>
      </c>
      <c r="C205" s="15" t="str">
        <f>VLOOKUP($A205,db_emp!$A$7:$N$156,2,FALSE)</f>
        <v>Notre Dame Intermédica Saúde S.A.</v>
      </c>
      <c r="D205" s="73" t="s">
        <v>48</v>
      </c>
      <c r="E205" s="16" t="str">
        <f>A205</f>
        <v>GNDI</v>
      </c>
      <c r="F205" s="16" t="str">
        <f>VLOOKUP(E205,db_emp!$D$7:$E$156,2,FALSE)</f>
        <v>HAPV</v>
      </c>
      <c r="G205" s="83"/>
      <c r="H205" s="66"/>
      <c r="I205" s="18">
        <v>1673338</v>
      </c>
      <c r="J205" s="18">
        <v>2563558</v>
      </c>
      <c r="K205" s="18">
        <v>3798981</v>
      </c>
      <c r="L205" s="18">
        <v>4851765</v>
      </c>
      <c r="M205" s="18">
        <v>5519053</v>
      </c>
      <c r="N205" s="18">
        <v>6527395</v>
      </c>
      <c r="O205" s="18">
        <v>8835851</v>
      </c>
      <c r="P205" s="18">
        <v>9662275</v>
      </c>
      <c r="Q205" s="18">
        <v>10506863</v>
      </c>
      <c r="R205" s="18" t="s">
        <v>25</v>
      </c>
    </row>
    <row r="206" spans="1:18" ht="12.75" customHeight="1" x14ac:dyDescent="0.3">
      <c r="A206" s="8" t="s">
        <v>215</v>
      </c>
      <c r="B206" s="13" t="s">
        <v>621</v>
      </c>
      <c r="C206" s="15" t="str">
        <f>VLOOKUP($A206,db_emp!$A$7:$N$156,2,FALSE)</f>
        <v>Notre Dame Intermédica Saúde S.A.</v>
      </c>
      <c r="D206" s="73" t="s">
        <v>48</v>
      </c>
      <c r="E206" s="16" t="str">
        <f>A206</f>
        <v>GNDI</v>
      </c>
      <c r="F206" s="16" t="str">
        <f>VLOOKUP(E206,db_emp!$D$7:$E$156,2,FALSE)</f>
        <v>HAPV</v>
      </c>
      <c r="G206" s="83"/>
      <c r="H206" s="66"/>
      <c r="I206" s="7" t="s">
        <v>832</v>
      </c>
      <c r="J206" s="7" t="s">
        <v>832</v>
      </c>
      <c r="K206" s="7" t="s">
        <v>834</v>
      </c>
      <c r="L206" s="7" t="s">
        <v>834</v>
      </c>
      <c r="M206" s="7" t="s">
        <v>765</v>
      </c>
      <c r="N206" s="7" t="s">
        <v>727</v>
      </c>
      <c r="O206" s="7" t="s">
        <v>749</v>
      </c>
      <c r="P206" s="7" t="s">
        <v>728</v>
      </c>
      <c r="Q206" s="7" t="s">
        <v>728</v>
      </c>
      <c r="R206" s="18" t="s">
        <v>25</v>
      </c>
    </row>
    <row r="207" spans="1:18" ht="12.75" customHeight="1" x14ac:dyDescent="0.3"/>
    <row r="208" spans="1:18" ht="12.75" customHeight="1" x14ac:dyDescent="0.3">
      <c r="H208" s="87"/>
      <c r="I208" s="87">
        <f>COUNTBLANK(I105:I202)</f>
        <v>12</v>
      </c>
      <c r="J208" s="87">
        <f t="shared" ref="J208:R208" si="10">COUNTBLANK(J105:J202)</f>
        <v>13</v>
      </c>
      <c r="K208" s="87">
        <f t="shared" si="10"/>
        <v>10</v>
      </c>
      <c r="L208" s="87">
        <f t="shared" si="10"/>
        <v>4</v>
      </c>
      <c r="M208" s="87">
        <f t="shared" si="10"/>
        <v>3</v>
      </c>
      <c r="N208" s="87">
        <f t="shared" si="10"/>
        <v>1</v>
      </c>
      <c r="O208" s="87">
        <f t="shared" si="10"/>
        <v>1</v>
      </c>
      <c r="P208" s="87">
        <f t="shared" si="10"/>
        <v>1</v>
      </c>
      <c r="Q208" s="87">
        <f t="shared" si="10"/>
        <v>1</v>
      </c>
      <c r="R208" s="87">
        <f t="shared" si="10"/>
        <v>24</v>
      </c>
    </row>
    <row r="209" ht="12.75" customHeight="1" x14ac:dyDescent="0.3"/>
    <row r="210" ht="12.75" customHeight="1" x14ac:dyDescent="0.3"/>
    <row r="211" ht="12.75" customHeight="1" x14ac:dyDescent="0.3"/>
    <row r="212" ht="12.75" customHeight="1" x14ac:dyDescent="0.3"/>
    <row r="213" ht="12.75" customHeight="1" x14ac:dyDescent="0.3"/>
    <row r="214" ht="12.75" customHeight="1" x14ac:dyDescent="0.3"/>
    <row r="215" ht="12.75" customHeight="1" x14ac:dyDescent="0.3"/>
    <row r="216" ht="12.75" customHeight="1" x14ac:dyDescent="0.3"/>
    <row r="217" ht="12.75" customHeight="1" x14ac:dyDescent="0.3"/>
    <row r="218" ht="12.75" customHeight="1" x14ac:dyDescent="0.3"/>
    <row r="219" ht="12.75" customHeight="1" x14ac:dyDescent="0.3"/>
    <row r="220" ht="12.75" customHeight="1" x14ac:dyDescent="0.3"/>
    <row r="221" ht="12.75" customHeight="1" x14ac:dyDescent="0.3"/>
    <row r="222" ht="12.75" customHeight="1" x14ac:dyDescent="0.3"/>
    <row r="223" ht="12.75" customHeight="1" x14ac:dyDescent="0.3"/>
    <row r="224" ht="12.75" customHeight="1" x14ac:dyDescent="0.3"/>
    <row r="225" ht="12.75" customHeight="1" x14ac:dyDescent="0.3"/>
    <row r="226" ht="12.75" customHeight="1" x14ac:dyDescent="0.3"/>
    <row r="227" ht="12.75" customHeight="1" x14ac:dyDescent="0.3"/>
    <row r="228" ht="12.75" customHeight="1" x14ac:dyDescent="0.3"/>
    <row r="229" ht="12.75" customHeight="1" x14ac:dyDescent="0.3"/>
    <row r="230" ht="12.75" customHeight="1" x14ac:dyDescent="0.3"/>
    <row r="231" ht="12.75" customHeight="1" x14ac:dyDescent="0.3"/>
    <row r="232" ht="12.75" customHeight="1" x14ac:dyDescent="0.3"/>
    <row r="233" ht="12.75" customHeight="1" x14ac:dyDescent="0.3"/>
    <row r="234" ht="12.75" customHeight="1" x14ac:dyDescent="0.3"/>
    <row r="235" ht="12.75" customHeight="1" x14ac:dyDescent="0.3"/>
    <row r="236" ht="12.75" customHeight="1" x14ac:dyDescent="0.3"/>
    <row r="237" ht="12.75" customHeight="1" x14ac:dyDescent="0.3"/>
    <row r="238" ht="12.75" customHeight="1" x14ac:dyDescent="0.3"/>
    <row r="239" ht="12.75" customHeight="1" x14ac:dyDescent="0.3"/>
    <row r="240" ht="12.75" customHeight="1" x14ac:dyDescent="0.3"/>
    <row r="241" ht="12.75" customHeight="1" x14ac:dyDescent="0.3"/>
    <row r="242" ht="12.75" customHeight="1" x14ac:dyDescent="0.3"/>
    <row r="243" ht="12.75" customHeight="1" x14ac:dyDescent="0.3"/>
    <row r="244" ht="12.75" customHeight="1" x14ac:dyDescent="0.3"/>
    <row r="245" ht="12.75" customHeight="1" x14ac:dyDescent="0.3"/>
    <row r="246" ht="12.75" customHeight="1" x14ac:dyDescent="0.3"/>
    <row r="247" ht="12.75" customHeight="1" x14ac:dyDescent="0.3"/>
    <row r="248" ht="12.75" customHeight="1" x14ac:dyDescent="0.3"/>
    <row r="249" ht="12.75" customHeight="1" x14ac:dyDescent="0.3"/>
    <row r="250" ht="12.75" customHeight="1" x14ac:dyDescent="0.3"/>
    <row r="251" ht="12.75" customHeight="1" x14ac:dyDescent="0.3"/>
    <row r="252" ht="12.75" customHeight="1" x14ac:dyDescent="0.3"/>
    <row r="253" ht="12.75" customHeight="1" x14ac:dyDescent="0.3"/>
    <row r="254" ht="12.75" customHeight="1" x14ac:dyDescent="0.3"/>
    <row r="255" ht="12.75" customHeight="1" x14ac:dyDescent="0.3"/>
    <row r="256" ht="12.75" customHeight="1" x14ac:dyDescent="0.3"/>
    <row r="257" ht="12.75" customHeight="1" x14ac:dyDescent="0.3"/>
    <row r="258" ht="12.75" customHeight="1" x14ac:dyDescent="0.3"/>
    <row r="259" ht="12.75" customHeight="1" x14ac:dyDescent="0.3"/>
    <row r="260" ht="12.75" customHeight="1" x14ac:dyDescent="0.3"/>
    <row r="261" ht="12.75" customHeight="1" x14ac:dyDescent="0.3"/>
    <row r="262" ht="12.75" customHeight="1" x14ac:dyDescent="0.3"/>
    <row r="263" ht="12.75" customHeight="1" x14ac:dyDescent="0.3"/>
    <row r="264" ht="12.75" customHeight="1" x14ac:dyDescent="0.3"/>
    <row r="265" ht="12.75" customHeight="1" x14ac:dyDescent="0.3"/>
    <row r="266" ht="12.75" customHeight="1" x14ac:dyDescent="0.3"/>
    <row r="267" ht="12.75" customHeight="1" x14ac:dyDescent="0.3"/>
    <row r="268" ht="12.75" customHeight="1" x14ac:dyDescent="0.3"/>
    <row r="269" ht="12.75" customHeight="1" x14ac:dyDescent="0.3"/>
    <row r="270" ht="12.75" customHeight="1" x14ac:dyDescent="0.3"/>
    <row r="271" ht="12.75" customHeight="1" x14ac:dyDescent="0.3"/>
    <row r="272" ht="12.75" customHeight="1" x14ac:dyDescent="0.3"/>
    <row r="273" ht="12.75" customHeight="1" x14ac:dyDescent="0.3"/>
    <row r="274" ht="12.75" customHeight="1" x14ac:dyDescent="0.3"/>
    <row r="275" ht="12.75" customHeight="1" x14ac:dyDescent="0.3"/>
    <row r="276" ht="12.75" customHeight="1" x14ac:dyDescent="0.3"/>
    <row r="277" ht="12.75" customHeight="1" x14ac:dyDescent="0.3"/>
    <row r="278" ht="12.75" customHeight="1" x14ac:dyDescent="0.3"/>
    <row r="279" ht="12.75" customHeight="1" x14ac:dyDescent="0.3"/>
    <row r="280" ht="12.75" customHeight="1" x14ac:dyDescent="0.3"/>
    <row r="281" ht="12.75" customHeight="1" x14ac:dyDescent="0.3"/>
    <row r="282" ht="12.75" customHeight="1" x14ac:dyDescent="0.3"/>
    <row r="283" ht="12.75" customHeight="1" x14ac:dyDescent="0.3"/>
    <row r="284" ht="12.75" customHeight="1" x14ac:dyDescent="0.3"/>
    <row r="285" ht="12.75" customHeight="1" x14ac:dyDescent="0.3"/>
    <row r="286" ht="12.75" customHeight="1" x14ac:dyDescent="0.3"/>
    <row r="287" ht="12.75" customHeight="1" x14ac:dyDescent="0.3"/>
    <row r="288" ht="12.75" customHeight="1" x14ac:dyDescent="0.3"/>
    <row r="289" ht="12.75" customHeight="1" x14ac:dyDescent="0.3"/>
    <row r="290" ht="12.75" customHeight="1" x14ac:dyDescent="0.3"/>
    <row r="291" ht="12.75" customHeight="1" x14ac:dyDescent="0.3"/>
    <row r="292" ht="12.75" customHeight="1" x14ac:dyDescent="0.3"/>
    <row r="293" ht="12.75" customHeight="1" x14ac:dyDescent="0.3"/>
    <row r="294" ht="12.75" customHeight="1" x14ac:dyDescent="0.3"/>
    <row r="295" ht="12.75" customHeight="1" x14ac:dyDescent="0.3"/>
    <row r="296" ht="12.75" customHeight="1" x14ac:dyDescent="0.3"/>
    <row r="297" ht="12.75" customHeight="1" x14ac:dyDescent="0.3"/>
    <row r="298" ht="12.75" customHeight="1" x14ac:dyDescent="0.3"/>
    <row r="299" ht="12.75" customHeight="1" x14ac:dyDescent="0.3"/>
    <row r="300" ht="12.75" customHeight="1" x14ac:dyDescent="0.3"/>
    <row r="301" ht="12.75" customHeight="1" x14ac:dyDescent="0.3"/>
    <row r="302" ht="12.75" customHeight="1" x14ac:dyDescent="0.3"/>
    <row r="303" ht="12.75" customHeight="1" x14ac:dyDescent="0.3"/>
    <row r="304" ht="12.75" customHeight="1" x14ac:dyDescent="0.3"/>
    <row r="305" ht="12.75" customHeight="1" x14ac:dyDescent="0.3"/>
    <row r="306" ht="12.75" customHeight="1" x14ac:dyDescent="0.3"/>
    <row r="307" ht="12.75" customHeight="1" x14ac:dyDescent="0.3"/>
    <row r="308" ht="12.75" customHeight="1" x14ac:dyDescent="0.3"/>
    <row r="309" ht="12.75" customHeight="1" x14ac:dyDescent="0.3"/>
    <row r="310" ht="12.75" customHeight="1" x14ac:dyDescent="0.3"/>
    <row r="311" ht="12.75" customHeight="1" x14ac:dyDescent="0.3"/>
    <row r="312" ht="12.75" customHeight="1" x14ac:dyDescent="0.3"/>
    <row r="313" ht="12.75" customHeight="1" x14ac:dyDescent="0.3"/>
    <row r="314" ht="12.75" customHeight="1" x14ac:dyDescent="0.3"/>
    <row r="315" ht="12.75" customHeight="1" x14ac:dyDescent="0.3"/>
    <row r="316" ht="12.75" customHeight="1" x14ac:dyDescent="0.3"/>
    <row r="317" ht="12.75" customHeight="1" x14ac:dyDescent="0.3"/>
    <row r="318" ht="12.75" customHeight="1" x14ac:dyDescent="0.3"/>
    <row r="319" ht="12.75" customHeight="1" x14ac:dyDescent="0.3"/>
    <row r="320" ht="12.75" customHeight="1" x14ac:dyDescent="0.3"/>
    <row r="321" ht="12.75" customHeight="1" x14ac:dyDescent="0.3"/>
    <row r="322" ht="12.75" customHeight="1" x14ac:dyDescent="0.3"/>
    <row r="323" ht="12.75" customHeight="1" x14ac:dyDescent="0.3"/>
    <row r="324" ht="12.75" customHeight="1" x14ac:dyDescent="0.3"/>
    <row r="325" ht="12.75" customHeight="1" x14ac:dyDescent="0.3"/>
    <row r="326" ht="12.75" customHeight="1" x14ac:dyDescent="0.3"/>
    <row r="327" ht="12.75" customHeight="1" x14ac:dyDescent="0.3"/>
    <row r="328" ht="12.75" customHeight="1" x14ac:dyDescent="0.3"/>
    <row r="329" ht="12.75" customHeight="1" x14ac:dyDescent="0.3"/>
    <row r="330" ht="12.75" customHeight="1" x14ac:dyDescent="0.3"/>
    <row r="331" ht="12.75" customHeight="1" x14ac:dyDescent="0.3"/>
    <row r="332" ht="12.75" customHeight="1" x14ac:dyDescent="0.3"/>
    <row r="333" ht="12.75" customHeight="1" x14ac:dyDescent="0.3"/>
    <row r="334" ht="12.75" customHeight="1" x14ac:dyDescent="0.3"/>
    <row r="335" ht="12.75" customHeight="1" x14ac:dyDescent="0.3"/>
    <row r="336" ht="12.75" customHeight="1" x14ac:dyDescent="0.3"/>
    <row r="337" ht="12.75" customHeight="1" x14ac:dyDescent="0.3"/>
    <row r="338" ht="12.75" customHeight="1" x14ac:dyDescent="0.3"/>
    <row r="339" ht="12.75" customHeight="1" x14ac:dyDescent="0.3"/>
    <row r="340" ht="12.75" customHeight="1" x14ac:dyDescent="0.3"/>
    <row r="341" ht="12.75" customHeight="1" x14ac:dyDescent="0.3"/>
    <row r="342" ht="12.75" customHeight="1" x14ac:dyDescent="0.3"/>
    <row r="343" ht="12.75" customHeight="1" x14ac:dyDescent="0.3"/>
    <row r="344" ht="12.75" customHeight="1" x14ac:dyDescent="0.3"/>
    <row r="345" ht="12.75" customHeight="1" x14ac:dyDescent="0.3"/>
    <row r="346" ht="12.75" customHeight="1" x14ac:dyDescent="0.3"/>
    <row r="347" ht="12.75" customHeight="1" x14ac:dyDescent="0.3"/>
    <row r="348" ht="12.75" customHeight="1" x14ac:dyDescent="0.3"/>
    <row r="349" ht="12.75" customHeight="1" x14ac:dyDescent="0.3"/>
    <row r="350" ht="12.75" customHeight="1" x14ac:dyDescent="0.3"/>
    <row r="351" ht="12.75" customHeight="1" x14ac:dyDescent="0.3"/>
    <row r="352" ht="12.75" customHeight="1" x14ac:dyDescent="0.3"/>
    <row r="353" ht="12.75" customHeight="1" x14ac:dyDescent="0.3"/>
    <row r="354" ht="12.75" customHeight="1" x14ac:dyDescent="0.3"/>
    <row r="355" ht="12.75" customHeight="1" x14ac:dyDescent="0.3"/>
    <row r="356" ht="12.75" customHeight="1" x14ac:dyDescent="0.3"/>
    <row r="357" ht="12.75" customHeight="1" x14ac:dyDescent="0.3"/>
    <row r="358" ht="12.75" customHeight="1" x14ac:dyDescent="0.3"/>
    <row r="359" ht="12.75" customHeight="1" x14ac:dyDescent="0.3"/>
    <row r="360" ht="12.75" customHeight="1" x14ac:dyDescent="0.3"/>
    <row r="361" ht="12.75" customHeight="1" x14ac:dyDescent="0.3"/>
    <row r="362" ht="12.75" customHeight="1" x14ac:dyDescent="0.3"/>
    <row r="363" ht="12.75" customHeight="1" x14ac:dyDescent="0.3"/>
    <row r="364" ht="12.75" customHeight="1" x14ac:dyDescent="0.3"/>
    <row r="365" ht="12.75" customHeight="1" x14ac:dyDescent="0.3"/>
    <row r="366" ht="12.75" customHeight="1" x14ac:dyDescent="0.3"/>
    <row r="367" ht="12.75" customHeight="1" x14ac:dyDescent="0.3"/>
    <row r="368" ht="12.75" customHeight="1" x14ac:dyDescent="0.3"/>
    <row r="369" ht="12.75" customHeight="1" x14ac:dyDescent="0.3"/>
    <row r="370" ht="12.75" customHeight="1" x14ac:dyDescent="0.3"/>
    <row r="371" ht="12.75" customHeight="1" x14ac:dyDescent="0.3"/>
    <row r="372" ht="12.75" customHeight="1" x14ac:dyDescent="0.3"/>
    <row r="373" ht="12.75" customHeight="1" x14ac:dyDescent="0.3"/>
    <row r="374" ht="12.75" customHeight="1" x14ac:dyDescent="0.3"/>
    <row r="375" ht="12.75" customHeight="1" x14ac:dyDescent="0.3"/>
    <row r="376" ht="12.75" customHeight="1" x14ac:dyDescent="0.3"/>
    <row r="377" ht="12.75" customHeight="1" x14ac:dyDescent="0.3"/>
    <row r="378" ht="12.75" customHeight="1" x14ac:dyDescent="0.3"/>
    <row r="379" ht="12.75" customHeight="1" x14ac:dyDescent="0.3"/>
    <row r="380" ht="12.75" customHeight="1" x14ac:dyDescent="0.3"/>
    <row r="381" ht="12.75" customHeight="1" x14ac:dyDescent="0.3"/>
    <row r="382" ht="12.75" customHeight="1" x14ac:dyDescent="0.3"/>
    <row r="383" ht="12.75" customHeight="1" x14ac:dyDescent="0.3"/>
    <row r="384" ht="12.75" customHeight="1" x14ac:dyDescent="0.3"/>
    <row r="385" ht="12.75" customHeight="1" x14ac:dyDescent="0.3"/>
    <row r="386" ht="12.75" customHeight="1" x14ac:dyDescent="0.3"/>
    <row r="387" ht="12.75" customHeight="1" x14ac:dyDescent="0.3"/>
    <row r="388" ht="12.75" customHeight="1" x14ac:dyDescent="0.3"/>
    <row r="389" ht="12.75" customHeight="1" x14ac:dyDescent="0.3"/>
    <row r="390" ht="12.75" customHeight="1" x14ac:dyDescent="0.3"/>
    <row r="391" ht="12.75" customHeight="1" x14ac:dyDescent="0.3"/>
    <row r="392" ht="12.75" customHeight="1" x14ac:dyDescent="0.3"/>
    <row r="393" ht="12.75" customHeight="1" x14ac:dyDescent="0.3"/>
    <row r="394" ht="12.75" customHeight="1" x14ac:dyDescent="0.3"/>
    <row r="395" ht="12.75" customHeight="1" x14ac:dyDescent="0.3"/>
    <row r="396" ht="12.75" customHeight="1" x14ac:dyDescent="0.3"/>
    <row r="397" ht="12.75" customHeight="1" x14ac:dyDescent="0.3"/>
    <row r="398" ht="12.75" customHeight="1" x14ac:dyDescent="0.3"/>
    <row r="399" ht="12.75" customHeight="1" x14ac:dyDescent="0.3"/>
    <row r="400" ht="12.75" customHeight="1" x14ac:dyDescent="0.3"/>
    <row r="401" ht="12.75" customHeight="1" x14ac:dyDescent="0.3"/>
    <row r="402" ht="12.75" customHeight="1" x14ac:dyDescent="0.3"/>
    <row r="403" ht="12.75" customHeight="1" x14ac:dyDescent="0.3"/>
    <row r="404" ht="12.75" customHeight="1" x14ac:dyDescent="0.3"/>
    <row r="405" ht="12.75" customHeight="1" x14ac:dyDescent="0.3"/>
    <row r="406" ht="12.75" customHeight="1" x14ac:dyDescent="0.3"/>
    <row r="407" ht="12.75" customHeight="1" x14ac:dyDescent="0.3"/>
    <row r="408" ht="12.75" customHeight="1" x14ac:dyDescent="0.3"/>
    <row r="409" ht="12.75" customHeight="1" x14ac:dyDescent="0.3"/>
    <row r="410" ht="12.75" customHeight="1" x14ac:dyDescent="0.3"/>
    <row r="411" ht="12.75" customHeight="1" x14ac:dyDescent="0.3"/>
    <row r="412" ht="12.75" customHeight="1" x14ac:dyDescent="0.3"/>
    <row r="413" ht="12.75" customHeight="1" x14ac:dyDescent="0.3"/>
    <row r="414" ht="12.75" customHeight="1" x14ac:dyDescent="0.3"/>
    <row r="415" ht="12.75" customHeight="1" x14ac:dyDescent="0.3"/>
    <row r="416" ht="12.75" customHeight="1" x14ac:dyDescent="0.3"/>
    <row r="417" ht="12.75" customHeight="1" x14ac:dyDescent="0.3"/>
    <row r="418" ht="12.75" customHeight="1" x14ac:dyDescent="0.3"/>
    <row r="419" ht="12.75" customHeight="1" x14ac:dyDescent="0.3"/>
    <row r="420" ht="12.75" customHeight="1" x14ac:dyDescent="0.3"/>
    <row r="421" ht="12.75" customHeight="1" x14ac:dyDescent="0.3"/>
    <row r="422" ht="12.75" customHeight="1" x14ac:dyDescent="0.3"/>
    <row r="423" ht="12.75" customHeight="1" x14ac:dyDescent="0.3"/>
    <row r="424" ht="12.75" customHeight="1" x14ac:dyDescent="0.3"/>
    <row r="425" ht="12.75" customHeight="1" x14ac:dyDescent="0.3"/>
    <row r="426" ht="12.75" customHeight="1" x14ac:dyDescent="0.3"/>
    <row r="427" ht="12.75" customHeight="1" x14ac:dyDescent="0.3"/>
    <row r="428" ht="12.75" customHeight="1" x14ac:dyDescent="0.3"/>
    <row r="429" ht="12.75" customHeight="1" x14ac:dyDescent="0.3"/>
    <row r="430" ht="12.75" customHeight="1" x14ac:dyDescent="0.3"/>
    <row r="431" ht="12.75" customHeight="1" x14ac:dyDescent="0.3"/>
    <row r="432" ht="12.75" customHeight="1" x14ac:dyDescent="0.3"/>
    <row r="433" ht="12.75" customHeight="1" x14ac:dyDescent="0.3"/>
    <row r="434" ht="12.75" customHeight="1" x14ac:dyDescent="0.3"/>
    <row r="435" ht="12.75" customHeight="1" x14ac:dyDescent="0.3"/>
    <row r="436" ht="12.75" customHeight="1" x14ac:dyDescent="0.3"/>
    <row r="437" ht="12.75" customHeight="1" x14ac:dyDescent="0.3"/>
    <row r="438" ht="12.75" customHeight="1" x14ac:dyDescent="0.3"/>
    <row r="439" ht="12.75" customHeight="1" x14ac:dyDescent="0.3"/>
    <row r="440" ht="12.75" customHeight="1" x14ac:dyDescent="0.3"/>
    <row r="441" ht="12.75" customHeight="1" x14ac:dyDescent="0.3"/>
    <row r="442" ht="12.75" customHeight="1" x14ac:dyDescent="0.3"/>
    <row r="443" ht="12.75" customHeight="1" x14ac:dyDescent="0.3"/>
    <row r="444" ht="12.75" customHeight="1" x14ac:dyDescent="0.3"/>
    <row r="445" ht="12.75" customHeight="1" x14ac:dyDescent="0.3"/>
    <row r="446" ht="12.75" customHeight="1" x14ac:dyDescent="0.3"/>
    <row r="447" ht="12.75" customHeight="1" x14ac:dyDescent="0.3"/>
    <row r="448" ht="12.75" customHeight="1" x14ac:dyDescent="0.3"/>
    <row r="449" ht="12.75" customHeight="1" x14ac:dyDescent="0.3"/>
    <row r="450" ht="12.75" customHeight="1" x14ac:dyDescent="0.3"/>
    <row r="451" ht="12.75" customHeight="1" x14ac:dyDescent="0.3"/>
    <row r="452" ht="12.75" customHeight="1" x14ac:dyDescent="0.3"/>
    <row r="453" ht="12.75" customHeight="1" x14ac:dyDescent="0.3"/>
    <row r="454" ht="12.75" customHeight="1" x14ac:dyDescent="0.3"/>
    <row r="455" ht="12.75" customHeight="1" x14ac:dyDescent="0.3"/>
    <row r="456" ht="12.75" customHeight="1" x14ac:dyDescent="0.3"/>
    <row r="457" ht="12.75" customHeight="1" x14ac:dyDescent="0.3"/>
    <row r="458" ht="12.75" customHeight="1" x14ac:dyDescent="0.3"/>
    <row r="459" ht="12.75" customHeight="1" x14ac:dyDescent="0.3"/>
    <row r="460" ht="12.75" customHeight="1" x14ac:dyDescent="0.3"/>
    <row r="461" ht="12.75" customHeight="1" x14ac:dyDescent="0.3"/>
    <row r="462" ht="12.75" customHeight="1" x14ac:dyDescent="0.3"/>
    <row r="463" ht="12.75" customHeight="1" x14ac:dyDescent="0.3"/>
    <row r="464" ht="12.75" customHeight="1" x14ac:dyDescent="0.3"/>
    <row r="465" ht="12.75" customHeight="1" x14ac:dyDescent="0.3"/>
    <row r="466" ht="12.75" customHeight="1" x14ac:dyDescent="0.3"/>
    <row r="467" ht="12.75" customHeight="1" x14ac:dyDescent="0.3"/>
    <row r="468" ht="12.75" customHeight="1" x14ac:dyDescent="0.3"/>
    <row r="469" ht="12.75" customHeight="1" x14ac:dyDescent="0.3"/>
    <row r="470" ht="12.75" customHeight="1" x14ac:dyDescent="0.3"/>
    <row r="471" ht="12.75" customHeight="1" x14ac:dyDescent="0.3"/>
    <row r="472" ht="12.75" customHeight="1" x14ac:dyDescent="0.3"/>
    <row r="473" ht="12.75" customHeight="1" x14ac:dyDescent="0.3"/>
    <row r="474" ht="12.75" customHeight="1" x14ac:dyDescent="0.3"/>
    <row r="475" ht="12.75" customHeight="1" x14ac:dyDescent="0.3"/>
    <row r="476" ht="12.75" customHeight="1" x14ac:dyDescent="0.3"/>
    <row r="477" ht="12.75" customHeight="1" x14ac:dyDescent="0.3"/>
    <row r="478" ht="12.75" customHeight="1" x14ac:dyDescent="0.3"/>
    <row r="479" ht="12.75" customHeight="1" x14ac:dyDescent="0.3"/>
    <row r="480" ht="12.75" customHeight="1" x14ac:dyDescent="0.3"/>
    <row r="481" ht="12.75" customHeight="1" x14ac:dyDescent="0.3"/>
    <row r="482" ht="12.75" customHeight="1" x14ac:dyDescent="0.3"/>
    <row r="483" ht="12.75" customHeight="1" x14ac:dyDescent="0.3"/>
    <row r="484" ht="12.75" customHeight="1" x14ac:dyDescent="0.3"/>
    <row r="485" ht="12.75" customHeight="1" x14ac:dyDescent="0.3"/>
    <row r="486" ht="12.75" customHeight="1" x14ac:dyDescent="0.3"/>
    <row r="487" ht="12.75" customHeight="1" x14ac:dyDescent="0.3"/>
    <row r="488" ht="12.75" customHeight="1" x14ac:dyDescent="0.3"/>
    <row r="489" ht="12.75" customHeight="1" x14ac:dyDescent="0.3"/>
    <row r="490" ht="12.75" customHeight="1" x14ac:dyDescent="0.3"/>
    <row r="491" ht="12.75" customHeight="1" x14ac:dyDescent="0.3"/>
    <row r="492" ht="12.75" customHeight="1" x14ac:dyDescent="0.3"/>
    <row r="493" ht="12.75" customHeight="1" x14ac:dyDescent="0.3"/>
    <row r="494" ht="12.75" customHeight="1" x14ac:dyDescent="0.3"/>
    <row r="495" ht="12.75" customHeight="1" x14ac:dyDescent="0.3"/>
    <row r="496" ht="12.75" customHeight="1" x14ac:dyDescent="0.3"/>
    <row r="497" ht="12.75" customHeight="1" x14ac:dyDescent="0.3"/>
    <row r="498" ht="12.75" customHeight="1" x14ac:dyDescent="0.3"/>
    <row r="499" ht="12.75" customHeight="1" x14ac:dyDescent="0.3"/>
    <row r="500" ht="12.75" customHeight="1" x14ac:dyDescent="0.3"/>
    <row r="501" ht="12.75" customHeight="1" x14ac:dyDescent="0.3"/>
    <row r="502" ht="12.75" customHeight="1" x14ac:dyDescent="0.3"/>
    <row r="503" ht="12.75" customHeight="1" x14ac:dyDescent="0.3"/>
    <row r="504" ht="12.75" customHeight="1" x14ac:dyDescent="0.3"/>
    <row r="505" ht="12.75" customHeight="1" x14ac:dyDescent="0.3"/>
    <row r="506" ht="12.75" customHeight="1" x14ac:dyDescent="0.3"/>
    <row r="507" ht="12.75" customHeight="1" x14ac:dyDescent="0.3"/>
    <row r="508" ht="12.75" customHeight="1" x14ac:dyDescent="0.3"/>
    <row r="509" ht="12.75" customHeight="1" x14ac:dyDescent="0.3"/>
    <row r="510" ht="12.75" customHeight="1" x14ac:dyDescent="0.3"/>
    <row r="511" ht="12.75" customHeight="1" x14ac:dyDescent="0.3"/>
    <row r="512" ht="12.75" customHeight="1" x14ac:dyDescent="0.3"/>
    <row r="513" ht="12.75" customHeight="1" x14ac:dyDescent="0.3"/>
    <row r="514" ht="12.75" customHeight="1" x14ac:dyDescent="0.3"/>
    <row r="515" ht="12.75" customHeight="1" x14ac:dyDescent="0.3"/>
    <row r="516" ht="12.75" customHeight="1" x14ac:dyDescent="0.3"/>
    <row r="517" ht="12.75" customHeight="1" x14ac:dyDescent="0.3"/>
    <row r="518" ht="12.75" customHeight="1" x14ac:dyDescent="0.3"/>
    <row r="519" ht="12.75" customHeight="1" x14ac:dyDescent="0.3"/>
    <row r="520" ht="12.75" customHeight="1" x14ac:dyDescent="0.3"/>
    <row r="521" ht="12.75" customHeight="1" x14ac:dyDescent="0.3"/>
    <row r="522" ht="12.75" customHeight="1" x14ac:dyDescent="0.3"/>
    <row r="523" ht="12.75" customHeight="1" x14ac:dyDescent="0.3"/>
    <row r="524" ht="12.75" customHeight="1" x14ac:dyDescent="0.3"/>
    <row r="525" ht="12.75" customHeight="1" x14ac:dyDescent="0.3"/>
    <row r="526" ht="12.75" customHeight="1" x14ac:dyDescent="0.3"/>
    <row r="527" ht="12.75" customHeight="1" x14ac:dyDescent="0.3"/>
    <row r="528" ht="12.75" customHeight="1" x14ac:dyDescent="0.3"/>
    <row r="529" ht="12.75" customHeight="1" x14ac:dyDescent="0.3"/>
    <row r="530" ht="12.75" customHeight="1" x14ac:dyDescent="0.3"/>
    <row r="531" ht="12.75" customHeight="1" x14ac:dyDescent="0.3"/>
    <row r="532" ht="12.75" customHeight="1" x14ac:dyDescent="0.3"/>
    <row r="533" ht="12.75" customHeight="1" x14ac:dyDescent="0.3"/>
    <row r="534" ht="12.75" customHeight="1" x14ac:dyDescent="0.3"/>
    <row r="535" ht="12.75" customHeight="1" x14ac:dyDescent="0.3"/>
    <row r="536" ht="12.75" customHeight="1" x14ac:dyDescent="0.3"/>
    <row r="537" ht="12.75" customHeight="1" x14ac:dyDescent="0.3"/>
    <row r="538" ht="12.75" customHeight="1" x14ac:dyDescent="0.3"/>
    <row r="539" ht="12.75" customHeight="1" x14ac:dyDescent="0.3"/>
    <row r="540" ht="12.75" customHeight="1" x14ac:dyDescent="0.3"/>
    <row r="541" ht="12.75" customHeight="1" x14ac:dyDescent="0.3"/>
    <row r="542" ht="12.75" customHeight="1" x14ac:dyDescent="0.3"/>
    <row r="543" ht="12.75" customHeight="1" x14ac:dyDescent="0.3"/>
    <row r="544" ht="12.75" customHeight="1" x14ac:dyDescent="0.3"/>
    <row r="545" ht="12.75" customHeight="1" x14ac:dyDescent="0.3"/>
    <row r="546" ht="12.75" customHeight="1" x14ac:dyDescent="0.3"/>
    <row r="547" ht="12.75" customHeight="1" x14ac:dyDescent="0.3"/>
    <row r="548" ht="12.75" customHeight="1" x14ac:dyDescent="0.3"/>
    <row r="549" ht="12.75" customHeight="1" x14ac:dyDescent="0.3"/>
    <row r="550" ht="12.75" customHeight="1" x14ac:dyDescent="0.3"/>
    <row r="551" ht="12.75" customHeight="1" x14ac:dyDescent="0.3"/>
    <row r="552" ht="12.75" customHeight="1" x14ac:dyDescent="0.3"/>
    <row r="553" ht="12.75" customHeight="1" x14ac:dyDescent="0.3"/>
    <row r="554" ht="12.75" customHeight="1" x14ac:dyDescent="0.3"/>
    <row r="555" ht="12.75" customHeight="1" x14ac:dyDescent="0.3"/>
    <row r="556" ht="12.75" customHeight="1" x14ac:dyDescent="0.3"/>
    <row r="557" ht="12.75" customHeight="1" x14ac:dyDescent="0.3"/>
    <row r="558" ht="12.75" customHeight="1" x14ac:dyDescent="0.3"/>
    <row r="559" ht="12.75" customHeight="1" x14ac:dyDescent="0.3"/>
    <row r="560" ht="12.75" customHeight="1" x14ac:dyDescent="0.3"/>
    <row r="561" ht="12.75" customHeight="1" x14ac:dyDescent="0.3"/>
    <row r="562" ht="12.75" customHeight="1" x14ac:dyDescent="0.3"/>
    <row r="563" ht="12.75" customHeight="1" x14ac:dyDescent="0.3"/>
    <row r="564" ht="12.75" customHeight="1" x14ac:dyDescent="0.3"/>
    <row r="565" ht="12.75" customHeight="1" x14ac:dyDescent="0.3"/>
    <row r="566" ht="12.75" customHeight="1" x14ac:dyDescent="0.3"/>
    <row r="567" ht="12.75" customHeight="1" x14ac:dyDescent="0.3"/>
    <row r="568" ht="12.75" customHeight="1" x14ac:dyDescent="0.3"/>
    <row r="569" ht="12.75" customHeight="1" x14ac:dyDescent="0.3"/>
    <row r="570" ht="12.75" customHeight="1" x14ac:dyDescent="0.3"/>
    <row r="571" ht="12.75" customHeight="1" x14ac:dyDescent="0.3"/>
    <row r="572" ht="12.75" customHeight="1" x14ac:dyDescent="0.3"/>
    <row r="573" ht="12.75" customHeight="1" x14ac:dyDescent="0.3"/>
    <row r="574" ht="12.75" customHeight="1" x14ac:dyDescent="0.3"/>
    <row r="575" ht="12.75" customHeight="1" x14ac:dyDescent="0.3"/>
    <row r="576" ht="12.75" customHeight="1" x14ac:dyDescent="0.3"/>
    <row r="577" ht="12.75" customHeight="1" x14ac:dyDescent="0.3"/>
    <row r="578" ht="12.75" customHeight="1" x14ac:dyDescent="0.3"/>
    <row r="579" ht="12.75" customHeight="1" x14ac:dyDescent="0.3"/>
    <row r="580" ht="12.75" customHeight="1" x14ac:dyDescent="0.3"/>
    <row r="581" ht="12.75" customHeight="1" x14ac:dyDescent="0.3"/>
    <row r="582" ht="12.75" customHeight="1" x14ac:dyDescent="0.3"/>
    <row r="583" ht="12.75" customHeight="1" x14ac:dyDescent="0.3"/>
    <row r="584" ht="12.75" customHeight="1" x14ac:dyDescent="0.3"/>
    <row r="585" ht="12.75" customHeight="1" x14ac:dyDescent="0.3"/>
    <row r="586" ht="12.75" customHeight="1" x14ac:dyDescent="0.3"/>
    <row r="587" ht="12.75" customHeight="1" x14ac:dyDescent="0.3"/>
    <row r="588" ht="12.75" customHeight="1" x14ac:dyDescent="0.3"/>
    <row r="589" ht="12.75" customHeight="1" x14ac:dyDescent="0.3"/>
    <row r="590" ht="12.75" customHeight="1" x14ac:dyDescent="0.3"/>
    <row r="591" ht="12.75" customHeight="1" x14ac:dyDescent="0.3"/>
    <row r="592" ht="12.75" customHeight="1" x14ac:dyDescent="0.3"/>
    <row r="593" ht="12.75" customHeight="1" x14ac:dyDescent="0.3"/>
    <row r="594" ht="12.75" customHeight="1" x14ac:dyDescent="0.3"/>
    <row r="595" ht="12.75" customHeight="1" x14ac:dyDescent="0.3"/>
    <row r="596" ht="12.75" customHeight="1" x14ac:dyDescent="0.3"/>
    <row r="597" ht="12.75" customHeight="1" x14ac:dyDescent="0.3"/>
    <row r="598" ht="12.75" customHeight="1" x14ac:dyDescent="0.3"/>
    <row r="599" ht="12.75" customHeight="1" x14ac:dyDescent="0.3"/>
    <row r="600" ht="12.75" customHeight="1" x14ac:dyDescent="0.3"/>
    <row r="601" ht="12.75" customHeight="1" x14ac:dyDescent="0.3"/>
    <row r="602" ht="12.75" customHeight="1" x14ac:dyDescent="0.3"/>
    <row r="603" ht="12.75" customHeight="1" x14ac:dyDescent="0.3"/>
    <row r="604" ht="12.75" customHeight="1" x14ac:dyDescent="0.3"/>
    <row r="605" ht="12.75" customHeight="1" x14ac:dyDescent="0.3"/>
    <row r="606" ht="12.75" customHeight="1" x14ac:dyDescent="0.3"/>
    <row r="607" ht="12.75" customHeight="1" x14ac:dyDescent="0.3"/>
    <row r="608" ht="12.75" customHeight="1" x14ac:dyDescent="0.3"/>
    <row r="609" ht="12.75" customHeight="1" x14ac:dyDescent="0.3"/>
    <row r="610" ht="12.75" customHeight="1" x14ac:dyDescent="0.3"/>
    <row r="611" ht="12.75" customHeight="1" x14ac:dyDescent="0.3"/>
    <row r="612" ht="12.75" customHeight="1" x14ac:dyDescent="0.3"/>
    <row r="613" ht="12.75" customHeight="1" x14ac:dyDescent="0.3"/>
    <row r="614" ht="12.75" customHeight="1" x14ac:dyDescent="0.3"/>
    <row r="615" ht="12.75" customHeight="1" x14ac:dyDescent="0.3"/>
    <row r="616" ht="12.75" customHeight="1" x14ac:dyDescent="0.3"/>
    <row r="617" ht="12.75" customHeight="1" x14ac:dyDescent="0.3"/>
    <row r="618" ht="12.75" customHeight="1" x14ac:dyDescent="0.3"/>
    <row r="619" ht="12.75" customHeight="1" x14ac:dyDescent="0.3"/>
    <row r="620" ht="12.75" customHeight="1" x14ac:dyDescent="0.3"/>
    <row r="621" ht="12.75" customHeight="1" x14ac:dyDescent="0.3"/>
    <row r="622" ht="12.75" customHeight="1" x14ac:dyDescent="0.3"/>
    <row r="623" ht="12.75" customHeight="1" x14ac:dyDescent="0.3"/>
    <row r="624" ht="12.75" customHeight="1" x14ac:dyDescent="0.3"/>
    <row r="625" ht="12.75" customHeight="1" x14ac:dyDescent="0.3"/>
    <row r="626" ht="12.75" customHeight="1" x14ac:dyDescent="0.3"/>
    <row r="627" ht="12.75" customHeight="1" x14ac:dyDescent="0.3"/>
    <row r="628" ht="12.75" customHeight="1" x14ac:dyDescent="0.3"/>
    <row r="629" ht="12.75" customHeight="1" x14ac:dyDescent="0.3"/>
    <row r="630" ht="12.75" customHeight="1" x14ac:dyDescent="0.3"/>
    <row r="631" ht="12.75" customHeight="1" x14ac:dyDescent="0.3"/>
    <row r="632" ht="12.75" customHeight="1" x14ac:dyDescent="0.3"/>
    <row r="633" ht="12.75" customHeight="1" x14ac:dyDescent="0.3"/>
    <row r="634" ht="12.75" customHeight="1" x14ac:dyDescent="0.3"/>
    <row r="635" ht="12.75" customHeight="1" x14ac:dyDescent="0.3"/>
    <row r="636" ht="12.75" customHeight="1" x14ac:dyDescent="0.3"/>
    <row r="637" ht="12.75" customHeight="1" x14ac:dyDescent="0.3"/>
    <row r="638" ht="12.75" customHeight="1" x14ac:dyDescent="0.3"/>
    <row r="639" ht="12.75" customHeight="1" x14ac:dyDescent="0.3"/>
    <row r="640" ht="12.75" customHeight="1" x14ac:dyDescent="0.3"/>
    <row r="641" ht="12.75" customHeight="1" x14ac:dyDescent="0.3"/>
    <row r="642" ht="12.75" customHeight="1" x14ac:dyDescent="0.3"/>
    <row r="643" ht="12.75" customHeight="1" x14ac:dyDescent="0.3"/>
    <row r="644" ht="12.75" customHeight="1" x14ac:dyDescent="0.3"/>
    <row r="645" ht="12.75" customHeight="1" x14ac:dyDescent="0.3"/>
    <row r="646" ht="12.75" customHeight="1" x14ac:dyDescent="0.3"/>
    <row r="647" ht="12.75" customHeight="1" x14ac:dyDescent="0.3"/>
    <row r="648" ht="12.75" customHeight="1" x14ac:dyDescent="0.3"/>
    <row r="649" ht="12.75" customHeight="1" x14ac:dyDescent="0.3"/>
    <row r="650" ht="12.75" customHeight="1" x14ac:dyDescent="0.3"/>
    <row r="651" ht="12.75" customHeight="1" x14ac:dyDescent="0.3"/>
    <row r="652" ht="12.75" customHeight="1" x14ac:dyDescent="0.3"/>
    <row r="653" ht="12.75" customHeight="1" x14ac:dyDescent="0.3"/>
    <row r="654" ht="12.75" customHeight="1" x14ac:dyDescent="0.3"/>
    <row r="655" ht="12.75" customHeight="1" x14ac:dyDescent="0.3"/>
    <row r="656" ht="12.75" customHeight="1" x14ac:dyDescent="0.3"/>
    <row r="657" ht="12.75" customHeight="1" x14ac:dyDescent="0.3"/>
    <row r="658" ht="12.75" customHeight="1" x14ac:dyDescent="0.3"/>
    <row r="659" ht="12.75" customHeight="1" x14ac:dyDescent="0.3"/>
    <row r="660" ht="12.75" customHeight="1" x14ac:dyDescent="0.3"/>
    <row r="661" ht="12.75" customHeight="1" x14ac:dyDescent="0.3"/>
    <row r="662" ht="12.75" customHeight="1" x14ac:dyDescent="0.3"/>
    <row r="663" ht="12.75" customHeight="1" x14ac:dyDescent="0.3"/>
    <row r="664" ht="12.75" customHeight="1" x14ac:dyDescent="0.3"/>
    <row r="665" ht="12.75" customHeight="1" x14ac:dyDescent="0.3"/>
    <row r="666" ht="12.75" customHeight="1" x14ac:dyDescent="0.3"/>
    <row r="667" ht="12.75" customHeight="1" x14ac:dyDescent="0.3"/>
    <row r="668" ht="12.75" customHeight="1" x14ac:dyDescent="0.3"/>
    <row r="669" ht="12.75" customHeight="1" x14ac:dyDescent="0.3"/>
    <row r="670" ht="12.75" customHeight="1" x14ac:dyDescent="0.3"/>
    <row r="671" ht="12.75" customHeight="1" x14ac:dyDescent="0.3"/>
    <row r="672" ht="12.75" customHeight="1" x14ac:dyDescent="0.3"/>
    <row r="673" ht="12.75" customHeight="1" x14ac:dyDescent="0.3"/>
    <row r="674" ht="12.75" customHeight="1" x14ac:dyDescent="0.3"/>
    <row r="675" ht="12.75" customHeight="1" x14ac:dyDescent="0.3"/>
    <row r="676" ht="12.75" customHeight="1" x14ac:dyDescent="0.3"/>
    <row r="677" ht="12.75" customHeight="1" x14ac:dyDescent="0.3"/>
    <row r="678" ht="12.75" customHeight="1" x14ac:dyDescent="0.3"/>
    <row r="679" ht="12.75" customHeight="1" x14ac:dyDescent="0.3"/>
    <row r="680" ht="12.75" customHeight="1" x14ac:dyDescent="0.3"/>
    <row r="681" ht="12.75" customHeight="1" x14ac:dyDescent="0.3"/>
    <row r="682" ht="12.75" customHeight="1" x14ac:dyDescent="0.3"/>
    <row r="683" ht="12.75" customHeight="1" x14ac:dyDescent="0.3"/>
    <row r="684" ht="12.75" customHeight="1" x14ac:dyDescent="0.3"/>
    <row r="685" ht="12.75" customHeight="1" x14ac:dyDescent="0.3"/>
    <row r="686" ht="12.75" customHeight="1" x14ac:dyDescent="0.3"/>
    <row r="687" ht="12.75" customHeight="1" x14ac:dyDescent="0.3"/>
    <row r="688" ht="12.75" customHeight="1" x14ac:dyDescent="0.3"/>
    <row r="689" ht="12.75" customHeight="1" x14ac:dyDescent="0.3"/>
    <row r="690" ht="12.75" customHeight="1" x14ac:dyDescent="0.3"/>
    <row r="691" ht="12.75" customHeight="1" x14ac:dyDescent="0.3"/>
    <row r="692" ht="12.75" customHeight="1" x14ac:dyDescent="0.3"/>
    <row r="693" ht="12.75" customHeight="1" x14ac:dyDescent="0.3"/>
    <row r="694" ht="12.75" customHeight="1" x14ac:dyDescent="0.3"/>
    <row r="695" ht="12.75" customHeight="1" x14ac:dyDescent="0.3"/>
    <row r="696" ht="12.75" customHeight="1" x14ac:dyDescent="0.3"/>
    <row r="697" ht="12.75" customHeight="1" x14ac:dyDescent="0.3"/>
    <row r="698" ht="12.75" customHeight="1" x14ac:dyDescent="0.3"/>
    <row r="699" ht="12.75" customHeight="1" x14ac:dyDescent="0.3"/>
    <row r="700" ht="12.75" customHeight="1" x14ac:dyDescent="0.3"/>
    <row r="701" ht="12.75" customHeight="1" x14ac:dyDescent="0.3"/>
    <row r="702" ht="12.75" customHeight="1" x14ac:dyDescent="0.3"/>
    <row r="703" ht="12.75" customHeight="1" x14ac:dyDescent="0.3"/>
    <row r="704" ht="12.75" customHeight="1" x14ac:dyDescent="0.3"/>
    <row r="705" ht="12.75" customHeight="1" x14ac:dyDescent="0.3"/>
    <row r="706" ht="12.75" customHeight="1" x14ac:dyDescent="0.3"/>
    <row r="707" ht="12.75" customHeight="1" x14ac:dyDescent="0.3"/>
    <row r="708" ht="12.75" customHeight="1" x14ac:dyDescent="0.3"/>
    <row r="709" ht="12.75" customHeight="1" x14ac:dyDescent="0.3"/>
    <row r="710" ht="12.75" customHeight="1" x14ac:dyDescent="0.3"/>
    <row r="711" ht="12.75" customHeight="1" x14ac:dyDescent="0.3"/>
    <row r="712" ht="12.75" customHeight="1" x14ac:dyDescent="0.3"/>
    <row r="713" ht="12.75" customHeight="1" x14ac:dyDescent="0.3"/>
    <row r="714" ht="12.75" customHeight="1" x14ac:dyDescent="0.3"/>
    <row r="715" ht="12.75" customHeight="1" x14ac:dyDescent="0.3"/>
    <row r="716" ht="12.75" customHeight="1" x14ac:dyDescent="0.3"/>
    <row r="717" ht="12.75" customHeight="1" x14ac:dyDescent="0.3"/>
    <row r="718" ht="12.75" customHeight="1" x14ac:dyDescent="0.3"/>
    <row r="719" ht="12.75" customHeight="1" x14ac:dyDescent="0.3"/>
    <row r="720" ht="12.75" customHeight="1" x14ac:dyDescent="0.3"/>
    <row r="721" ht="12.75" customHeight="1" x14ac:dyDescent="0.3"/>
    <row r="722" ht="12.75" customHeight="1" x14ac:dyDescent="0.3"/>
    <row r="723" ht="12.75" customHeight="1" x14ac:dyDescent="0.3"/>
    <row r="724" ht="12.75" customHeight="1" x14ac:dyDescent="0.3"/>
    <row r="725" ht="12.75" customHeight="1" x14ac:dyDescent="0.3"/>
    <row r="726" ht="12.75" customHeight="1" x14ac:dyDescent="0.3"/>
    <row r="727" ht="12.75" customHeight="1" x14ac:dyDescent="0.3"/>
    <row r="728" ht="12.75" customHeight="1" x14ac:dyDescent="0.3"/>
    <row r="729" ht="12.75" customHeight="1" x14ac:dyDescent="0.3"/>
    <row r="730" ht="12.75" customHeight="1" x14ac:dyDescent="0.3"/>
    <row r="731" ht="12.75" customHeight="1" x14ac:dyDescent="0.3"/>
    <row r="732" ht="12.75" customHeight="1" x14ac:dyDescent="0.3"/>
    <row r="733" ht="12.75" customHeight="1" x14ac:dyDescent="0.3"/>
    <row r="734" ht="12.75" customHeight="1" x14ac:dyDescent="0.3"/>
    <row r="735" ht="12.75" customHeight="1" x14ac:dyDescent="0.3"/>
    <row r="736" ht="12.75" customHeight="1" x14ac:dyDescent="0.3"/>
    <row r="737" ht="12.75" customHeight="1" x14ac:dyDescent="0.3"/>
    <row r="738" ht="12.75" customHeight="1" x14ac:dyDescent="0.3"/>
    <row r="739" ht="12.75" customHeight="1" x14ac:dyDescent="0.3"/>
    <row r="740" ht="12.75" customHeight="1" x14ac:dyDescent="0.3"/>
    <row r="741" ht="12.75" customHeight="1" x14ac:dyDescent="0.3"/>
    <row r="742" ht="12.75" customHeight="1" x14ac:dyDescent="0.3"/>
    <row r="743" ht="12.75" customHeight="1" x14ac:dyDescent="0.3"/>
    <row r="744" ht="12.75" customHeight="1" x14ac:dyDescent="0.3"/>
    <row r="745" ht="12.75" customHeight="1" x14ac:dyDescent="0.3"/>
    <row r="746" ht="12.75" customHeight="1" x14ac:dyDescent="0.3"/>
    <row r="747" ht="12.75" customHeight="1" x14ac:dyDescent="0.3"/>
    <row r="748" ht="12.75" customHeight="1" x14ac:dyDescent="0.3"/>
    <row r="749" ht="12.75" customHeight="1" x14ac:dyDescent="0.3"/>
    <row r="750" ht="12.75" customHeight="1" x14ac:dyDescent="0.3"/>
    <row r="751" ht="12.75" customHeight="1" x14ac:dyDescent="0.3"/>
    <row r="752" ht="12.75" customHeight="1" x14ac:dyDescent="0.3"/>
    <row r="753" ht="12.75" customHeight="1" x14ac:dyDescent="0.3"/>
    <row r="754" ht="12.75" customHeight="1" x14ac:dyDescent="0.3"/>
    <row r="755" ht="12.75" customHeight="1" x14ac:dyDescent="0.3"/>
    <row r="756" ht="12.75" customHeight="1" x14ac:dyDescent="0.3"/>
    <row r="757" ht="12.75" customHeight="1" x14ac:dyDescent="0.3"/>
    <row r="758" ht="12.75" customHeight="1" x14ac:dyDescent="0.3"/>
    <row r="759" ht="12.75" customHeight="1" x14ac:dyDescent="0.3"/>
    <row r="760" ht="12.75" customHeight="1" x14ac:dyDescent="0.3"/>
    <row r="761" ht="12.75" customHeight="1" x14ac:dyDescent="0.3"/>
    <row r="762" ht="12.75" customHeight="1" x14ac:dyDescent="0.3"/>
    <row r="763" ht="12.75" customHeight="1" x14ac:dyDescent="0.3"/>
    <row r="764" ht="12.75" customHeight="1" x14ac:dyDescent="0.3"/>
    <row r="765" ht="12.75" customHeight="1" x14ac:dyDescent="0.3"/>
    <row r="766" ht="12.75" customHeight="1" x14ac:dyDescent="0.3"/>
    <row r="767" ht="12.75" customHeight="1" x14ac:dyDescent="0.3"/>
    <row r="768" ht="12.75" customHeight="1" x14ac:dyDescent="0.3"/>
    <row r="769" ht="12.75" customHeight="1" x14ac:dyDescent="0.3"/>
    <row r="770" ht="12.75" customHeight="1" x14ac:dyDescent="0.3"/>
    <row r="771" ht="12.75" customHeight="1" x14ac:dyDescent="0.3"/>
    <row r="772" ht="12.75" customHeight="1" x14ac:dyDescent="0.3"/>
    <row r="773" ht="12.75" customHeight="1" x14ac:dyDescent="0.3"/>
    <row r="774" ht="12.75" customHeight="1" x14ac:dyDescent="0.3"/>
    <row r="775" ht="12.75" customHeight="1" x14ac:dyDescent="0.3"/>
    <row r="776" ht="12.75" customHeight="1" x14ac:dyDescent="0.3"/>
    <row r="777" ht="12.75" customHeight="1" x14ac:dyDescent="0.3"/>
    <row r="778" ht="12.75" customHeight="1" x14ac:dyDescent="0.3"/>
    <row r="779" ht="12.75" customHeight="1" x14ac:dyDescent="0.3"/>
    <row r="780" ht="12.75" customHeight="1" x14ac:dyDescent="0.3"/>
    <row r="781" ht="12.75" customHeight="1" x14ac:dyDescent="0.3"/>
    <row r="782" ht="12.75" customHeight="1" x14ac:dyDescent="0.3"/>
    <row r="783" ht="12.75" customHeight="1" x14ac:dyDescent="0.3"/>
    <row r="784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.75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2.75" customHeight="1" x14ac:dyDescent="0.3"/>
    <row r="828" ht="12.75" customHeight="1" x14ac:dyDescent="0.3"/>
    <row r="829" ht="12.75" customHeight="1" x14ac:dyDescent="0.3"/>
    <row r="830" ht="12.75" customHeight="1" x14ac:dyDescent="0.3"/>
    <row r="831" ht="12.75" customHeight="1" x14ac:dyDescent="0.3"/>
    <row r="832" ht="12.75" customHeight="1" x14ac:dyDescent="0.3"/>
    <row r="833" ht="12.75" customHeight="1" x14ac:dyDescent="0.3"/>
    <row r="834" ht="12.75" customHeight="1" x14ac:dyDescent="0.3"/>
    <row r="835" ht="12.75" customHeight="1" x14ac:dyDescent="0.3"/>
    <row r="836" ht="12.75" customHeight="1" x14ac:dyDescent="0.3"/>
    <row r="837" ht="12.75" customHeight="1" x14ac:dyDescent="0.3"/>
    <row r="838" ht="12.75" customHeight="1" x14ac:dyDescent="0.3"/>
    <row r="839" ht="12.75" customHeight="1" x14ac:dyDescent="0.3"/>
    <row r="840" ht="12.75" customHeight="1" x14ac:dyDescent="0.3"/>
    <row r="841" ht="12.75" customHeight="1" x14ac:dyDescent="0.3"/>
    <row r="842" ht="12.75" customHeight="1" x14ac:dyDescent="0.3"/>
    <row r="843" ht="12.75" customHeight="1" x14ac:dyDescent="0.3"/>
    <row r="844" ht="12.75" customHeight="1" x14ac:dyDescent="0.3"/>
    <row r="845" ht="12.75" customHeight="1" x14ac:dyDescent="0.3"/>
    <row r="846" ht="12.75" customHeight="1" x14ac:dyDescent="0.3"/>
    <row r="847" ht="12.75" customHeight="1" x14ac:dyDescent="0.3"/>
    <row r="848" ht="12.75" customHeight="1" x14ac:dyDescent="0.3"/>
    <row r="849" ht="12.75" customHeight="1" x14ac:dyDescent="0.3"/>
    <row r="850" ht="12.75" customHeight="1" x14ac:dyDescent="0.3"/>
    <row r="851" ht="12.75" customHeight="1" x14ac:dyDescent="0.3"/>
    <row r="852" ht="12.75" customHeight="1" x14ac:dyDescent="0.3"/>
    <row r="853" ht="12.75" customHeight="1" x14ac:dyDescent="0.3"/>
    <row r="854" ht="12.75" customHeight="1" x14ac:dyDescent="0.3"/>
    <row r="855" ht="12.75" customHeight="1" x14ac:dyDescent="0.3"/>
    <row r="856" ht="12.75" customHeight="1" x14ac:dyDescent="0.3"/>
    <row r="857" ht="12.75" customHeight="1" x14ac:dyDescent="0.3"/>
    <row r="858" ht="12.75" customHeight="1" x14ac:dyDescent="0.3"/>
    <row r="859" ht="12.75" customHeight="1" x14ac:dyDescent="0.3"/>
    <row r="860" ht="12.75" customHeight="1" x14ac:dyDescent="0.3"/>
    <row r="861" ht="12.75" customHeight="1" x14ac:dyDescent="0.3"/>
    <row r="862" ht="12.75" customHeight="1" x14ac:dyDescent="0.3"/>
    <row r="863" ht="12.75" customHeight="1" x14ac:dyDescent="0.3"/>
    <row r="864" ht="12.75" customHeight="1" x14ac:dyDescent="0.3"/>
    <row r="865" ht="12.75" customHeight="1" x14ac:dyDescent="0.3"/>
    <row r="866" ht="12.75" customHeight="1" x14ac:dyDescent="0.3"/>
    <row r="867" ht="12.75" customHeight="1" x14ac:dyDescent="0.3"/>
    <row r="868" ht="12.75" customHeight="1" x14ac:dyDescent="0.3"/>
    <row r="869" ht="12.75" customHeight="1" x14ac:dyDescent="0.3"/>
    <row r="870" ht="12.75" customHeight="1" x14ac:dyDescent="0.3"/>
    <row r="871" ht="12.75" customHeight="1" x14ac:dyDescent="0.3"/>
    <row r="872" ht="12.75" customHeight="1" x14ac:dyDescent="0.3"/>
    <row r="873" ht="12.75" customHeight="1" x14ac:dyDescent="0.3"/>
    <row r="874" ht="12.75" customHeight="1" x14ac:dyDescent="0.3"/>
    <row r="875" ht="12.75" customHeight="1" x14ac:dyDescent="0.3"/>
    <row r="876" ht="12.75" customHeight="1" x14ac:dyDescent="0.3"/>
    <row r="877" ht="12.75" customHeight="1" x14ac:dyDescent="0.3"/>
    <row r="878" ht="12.75" customHeight="1" x14ac:dyDescent="0.3"/>
    <row r="879" ht="12.75" customHeight="1" x14ac:dyDescent="0.3"/>
    <row r="880" ht="12.75" customHeight="1" x14ac:dyDescent="0.3"/>
    <row r="881" ht="12.75" customHeight="1" x14ac:dyDescent="0.3"/>
    <row r="882" ht="12.75" customHeight="1" x14ac:dyDescent="0.3"/>
    <row r="883" ht="12.75" customHeight="1" x14ac:dyDescent="0.3"/>
    <row r="884" ht="12.75" customHeight="1" x14ac:dyDescent="0.3"/>
    <row r="885" ht="12.75" customHeight="1" x14ac:dyDescent="0.3"/>
    <row r="886" ht="12.75" customHeight="1" x14ac:dyDescent="0.3"/>
    <row r="887" ht="12.75" customHeight="1" x14ac:dyDescent="0.3"/>
    <row r="888" ht="12.75" customHeight="1" x14ac:dyDescent="0.3"/>
    <row r="889" ht="12.75" customHeight="1" x14ac:dyDescent="0.3"/>
    <row r="890" ht="12.75" customHeight="1" x14ac:dyDescent="0.3"/>
    <row r="891" ht="12.75" customHeight="1" x14ac:dyDescent="0.3"/>
    <row r="892" ht="12.75" customHeight="1" x14ac:dyDescent="0.3"/>
    <row r="893" ht="12.75" customHeight="1" x14ac:dyDescent="0.3"/>
    <row r="894" ht="12.75" customHeight="1" x14ac:dyDescent="0.3"/>
    <row r="895" ht="12.75" customHeight="1" x14ac:dyDescent="0.3"/>
    <row r="896" ht="12.75" customHeight="1" x14ac:dyDescent="0.3"/>
    <row r="897" ht="12.75" customHeight="1" x14ac:dyDescent="0.3"/>
    <row r="898" ht="12.75" customHeight="1" x14ac:dyDescent="0.3"/>
    <row r="899" ht="12.75" customHeight="1" x14ac:dyDescent="0.3"/>
    <row r="900" ht="12.75" customHeight="1" x14ac:dyDescent="0.3"/>
    <row r="901" ht="12.75" customHeight="1" x14ac:dyDescent="0.3"/>
    <row r="902" ht="12.75" customHeight="1" x14ac:dyDescent="0.3"/>
    <row r="903" ht="12.75" customHeight="1" x14ac:dyDescent="0.3"/>
    <row r="904" ht="12.75" customHeight="1" x14ac:dyDescent="0.3"/>
    <row r="905" ht="12.75" customHeight="1" x14ac:dyDescent="0.3"/>
    <row r="906" ht="12.75" customHeight="1" x14ac:dyDescent="0.3"/>
    <row r="907" ht="12.75" customHeight="1" x14ac:dyDescent="0.3"/>
    <row r="908" ht="12.75" customHeight="1" x14ac:dyDescent="0.3"/>
    <row r="909" ht="12.75" customHeight="1" x14ac:dyDescent="0.3"/>
    <row r="910" ht="12.75" customHeight="1" x14ac:dyDescent="0.3"/>
    <row r="911" ht="12.75" customHeight="1" x14ac:dyDescent="0.3"/>
    <row r="912" ht="12.75" customHeight="1" x14ac:dyDescent="0.3"/>
    <row r="913" ht="12.75" customHeight="1" x14ac:dyDescent="0.3"/>
    <row r="914" ht="12.75" customHeight="1" x14ac:dyDescent="0.3"/>
    <row r="915" ht="12.75" customHeight="1" x14ac:dyDescent="0.3"/>
    <row r="916" ht="12.75" customHeight="1" x14ac:dyDescent="0.3"/>
    <row r="917" ht="12.75" customHeight="1" x14ac:dyDescent="0.3"/>
    <row r="918" ht="12.75" customHeight="1" x14ac:dyDescent="0.3"/>
    <row r="919" ht="12.75" customHeight="1" x14ac:dyDescent="0.3"/>
    <row r="920" ht="12.75" customHeight="1" x14ac:dyDescent="0.3"/>
    <row r="921" ht="12.75" customHeight="1" x14ac:dyDescent="0.3"/>
    <row r="922" ht="12.75" customHeight="1" x14ac:dyDescent="0.3"/>
    <row r="923" ht="12.75" customHeight="1" x14ac:dyDescent="0.3"/>
    <row r="924" ht="12.75" customHeight="1" x14ac:dyDescent="0.3"/>
    <row r="925" ht="12.75" customHeight="1" x14ac:dyDescent="0.3"/>
    <row r="926" ht="12.75" customHeight="1" x14ac:dyDescent="0.3"/>
    <row r="927" ht="12.75" customHeight="1" x14ac:dyDescent="0.3"/>
    <row r="928" ht="12.75" customHeight="1" x14ac:dyDescent="0.3"/>
    <row r="929" ht="12.75" customHeight="1" x14ac:dyDescent="0.3"/>
    <row r="930" ht="12.75" customHeight="1" x14ac:dyDescent="0.3"/>
    <row r="931" ht="12.75" customHeight="1" x14ac:dyDescent="0.3"/>
    <row r="932" ht="12.75" customHeight="1" x14ac:dyDescent="0.3"/>
    <row r="933" ht="12.75" customHeight="1" x14ac:dyDescent="0.3"/>
    <row r="934" ht="12.75" customHeight="1" x14ac:dyDescent="0.3"/>
    <row r="935" ht="12.75" customHeight="1" x14ac:dyDescent="0.3"/>
    <row r="936" ht="12.75" customHeight="1" x14ac:dyDescent="0.3"/>
    <row r="937" ht="12.75" customHeight="1" x14ac:dyDescent="0.3"/>
    <row r="938" ht="12.75" customHeight="1" x14ac:dyDescent="0.3"/>
    <row r="939" ht="12.75" customHeight="1" x14ac:dyDescent="0.3"/>
    <row r="940" ht="12.75" customHeight="1" x14ac:dyDescent="0.3"/>
    <row r="941" ht="12.75" customHeight="1" x14ac:dyDescent="0.3"/>
    <row r="942" ht="12.75" customHeight="1" x14ac:dyDescent="0.3"/>
    <row r="943" ht="12.75" customHeight="1" x14ac:dyDescent="0.3"/>
    <row r="944" ht="12.75" customHeight="1" x14ac:dyDescent="0.3"/>
    <row r="945" ht="12.75" customHeight="1" x14ac:dyDescent="0.3"/>
    <row r="946" ht="12.75" customHeight="1" x14ac:dyDescent="0.3"/>
    <row r="947" ht="12.75" customHeight="1" x14ac:dyDescent="0.3"/>
    <row r="948" ht="12.75" customHeight="1" x14ac:dyDescent="0.3"/>
    <row r="949" ht="12.75" customHeight="1" x14ac:dyDescent="0.3"/>
    <row r="950" ht="12.75" customHeight="1" x14ac:dyDescent="0.3"/>
    <row r="951" ht="12.75" customHeight="1" x14ac:dyDescent="0.3"/>
    <row r="952" ht="12.75" customHeight="1" x14ac:dyDescent="0.3"/>
    <row r="953" ht="12.75" customHeight="1" x14ac:dyDescent="0.3"/>
    <row r="954" ht="12.75" customHeight="1" x14ac:dyDescent="0.3"/>
    <row r="955" ht="12.75" customHeight="1" x14ac:dyDescent="0.3"/>
    <row r="956" ht="12.75" customHeight="1" x14ac:dyDescent="0.3"/>
    <row r="957" ht="12.75" customHeight="1" x14ac:dyDescent="0.3"/>
    <row r="958" ht="12.75" customHeight="1" x14ac:dyDescent="0.3"/>
    <row r="959" ht="12.75" customHeight="1" x14ac:dyDescent="0.3"/>
    <row r="960" ht="12.75" customHeight="1" x14ac:dyDescent="0.3"/>
    <row r="961" ht="12.75" customHeight="1" x14ac:dyDescent="0.3"/>
    <row r="962" ht="12.75" customHeight="1" x14ac:dyDescent="0.3"/>
    <row r="963" ht="12.75" customHeight="1" x14ac:dyDescent="0.3"/>
    <row r="964" ht="12.75" customHeight="1" x14ac:dyDescent="0.3"/>
    <row r="965" ht="12.75" customHeight="1" x14ac:dyDescent="0.3"/>
    <row r="966" ht="12.75" customHeight="1" x14ac:dyDescent="0.3"/>
    <row r="967" ht="12.75" customHeight="1" x14ac:dyDescent="0.3"/>
    <row r="968" ht="12.75" customHeight="1" x14ac:dyDescent="0.3"/>
    <row r="969" ht="12.75" customHeight="1" x14ac:dyDescent="0.3"/>
    <row r="970" ht="12.75" customHeight="1" x14ac:dyDescent="0.3"/>
    <row r="971" ht="12.75" customHeight="1" x14ac:dyDescent="0.3"/>
    <row r="972" ht="12.75" customHeight="1" x14ac:dyDescent="0.3"/>
    <row r="973" ht="12.75" customHeight="1" x14ac:dyDescent="0.3"/>
    <row r="974" ht="12.75" customHeight="1" x14ac:dyDescent="0.3"/>
    <row r="975" ht="12.75" customHeight="1" x14ac:dyDescent="0.3"/>
    <row r="976" ht="12.75" customHeight="1" x14ac:dyDescent="0.3"/>
    <row r="977" ht="12.75" customHeight="1" x14ac:dyDescent="0.3"/>
    <row r="978" ht="12.75" customHeight="1" x14ac:dyDescent="0.3"/>
    <row r="979" ht="12.75" customHeight="1" x14ac:dyDescent="0.3"/>
    <row r="980" ht="12.75" customHeight="1" x14ac:dyDescent="0.3"/>
    <row r="981" ht="12.75" customHeight="1" x14ac:dyDescent="0.3"/>
    <row r="982" ht="12.75" customHeight="1" x14ac:dyDescent="0.3"/>
    <row r="983" ht="12.75" customHeight="1" x14ac:dyDescent="0.3"/>
  </sheetData>
  <autoFilter ref="A6:R202" xr:uid="{00000000-0001-0000-0300-000000000000}">
    <sortState xmlns:xlrd2="http://schemas.microsoft.com/office/spreadsheetml/2017/richdata2" ref="A7:R202">
      <sortCondition ref="B6:B202"/>
    </sortState>
  </autoFilter>
  <sortState xmlns:xlrd2="http://schemas.microsoft.com/office/spreadsheetml/2017/richdata2" ref="A7:R203">
    <sortCondition ref="F7:F203"/>
    <sortCondition ref="A7:A203"/>
    <sortCondition ref="B7:B203"/>
  </sortState>
  <phoneticPr fontId="2" type="noConversion"/>
  <conditionalFormatting sqref="I146:R146">
    <cfRule type="cellIs" dxfId="9" priority="1" operator="equal">
      <formula>"-"</formula>
    </cfRule>
  </conditionalFormatting>
  <conditionalFormatting sqref="K127:R127">
    <cfRule type="cellIs" dxfId="8" priority="5" operator="equal">
      <formula>"Nenc"</formula>
    </cfRule>
    <cfRule type="cellIs" dxfId="7" priority="6" operator="equal">
      <formula>"-"</formula>
    </cfRule>
  </conditionalFormatting>
  <conditionalFormatting sqref="P197:R197">
    <cfRule type="cellIs" dxfId="6" priority="4" operator="equal">
      <formula>"-"</formula>
    </cfRule>
  </conditionalFormatting>
  <conditionalFormatting sqref="Q42:R42">
    <cfRule type="cellIs" dxfId="5" priority="2" operator="equal">
      <formula>"-"</formula>
    </cfRule>
  </conditionalFormatting>
  <pageMargins left="0.511811024" right="0.511811024" top="0.78740157499999996" bottom="0.78740157499999996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R984"/>
  <sheetViews>
    <sheetView tabSelected="1" zoomScaleNormal="100" workbookViewId="0">
      <pane xSplit="3" ySplit="6" topLeftCell="D31" activePane="bottomRight" state="frozen"/>
      <selection activeCell="A5" sqref="A5"/>
      <selection pane="topRight" activeCell="A5" sqref="A5"/>
      <selection pane="bottomLeft" activeCell="A5" sqref="A5"/>
      <selection pane="bottomRight" activeCell="T4" sqref="S4:T4"/>
    </sheetView>
  </sheetViews>
  <sheetFormatPr defaultColWidth="14.44140625" defaultRowHeight="15" customHeight="1" x14ac:dyDescent="0.3"/>
  <cols>
    <col min="1" max="1" width="12.6640625" style="2" customWidth="1"/>
    <col min="2" max="2" width="7.88671875" customWidth="1"/>
    <col min="3" max="3" width="30.5546875" customWidth="1"/>
    <col min="4" max="4" width="13.5546875" style="57" customWidth="1"/>
    <col min="5" max="6" width="8.5546875" style="2" customWidth="1"/>
    <col min="7" max="8" width="8.5546875" customWidth="1"/>
    <col min="9" max="18" width="10.44140625" customWidth="1"/>
    <col min="19" max="29" width="8.6640625" customWidth="1"/>
  </cols>
  <sheetData>
    <row r="1" spans="1:18" ht="15" customHeight="1" x14ac:dyDescent="0.3">
      <c r="A1" s="177" t="s">
        <v>896</v>
      </c>
      <c r="H1" s="87" t="s">
        <v>897</v>
      </c>
      <c r="I1" s="191">
        <f t="shared" ref="I1:Q1" si="0">SUM(I7:I203)</f>
        <v>4780139.1310000001</v>
      </c>
      <c r="J1" s="191">
        <f t="shared" si="0"/>
        <v>6495984.887000001</v>
      </c>
      <c r="K1" s="191">
        <f t="shared" si="0"/>
        <v>9887279.743999999</v>
      </c>
      <c r="L1" s="191">
        <f t="shared" si="0"/>
        <v>12615209.664999999</v>
      </c>
      <c r="M1" s="191">
        <f t="shared" si="0"/>
        <v>16096868.889</v>
      </c>
      <c r="N1" s="191">
        <f t="shared" si="0"/>
        <v>18812152.093000002</v>
      </c>
      <c r="O1" s="191">
        <f t="shared" si="0"/>
        <v>22454262.004999999</v>
      </c>
      <c r="P1" s="191">
        <f t="shared" si="0"/>
        <v>18943086.006000001</v>
      </c>
      <c r="Q1" s="191">
        <f t="shared" si="0"/>
        <v>9688559.3440000024</v>
      </c>
      <c r="R1" s="191">
        <f>SUM(R7:R203)</f>
        <v>20113776.668000001</v>
      </c>
    </row>
    <row r="2" spans="1:18" ht="15" customHeight="1" x14ac:dyDescent="0.3">
      <c r="A2" s="177"/>
      <c r="G2" s="87"/>
      <c r="H2" s="87" t="s">
        <v>899</v>
      </c>
      <c r="I2" s="191">
        <f t="shared" ref="I2:Q2" si="1">COUNT(I7:I203)</f>
        <v>66</v>
      </c>
      <c r="J2" s="191">
        <f t="shared" si="1"/>
        <v>68</v>
      </c>
      <c r="K2" s="191">
        <f t="shared" si="1"/>
        <v>71</v>
      </c>
      <c r="L2" s="191">
        <f t="shared" si="1"/>
        <v>87</v>
      </c>
      <c r="M2" s="191">
        <f t="shared" si="1"/>
        <v>89</v>
      </c>
      <c r="N2" s="191">
        <f t="shared" si="1"/>
        <v>93</v>
      </c>
      <c r="O2" s="191">
        <f t="shared" si="1"/>
        <v>95</v>
      </c>
      <c r="P2" s="191">
        <f t="shared" si="1"/>
        <v>94</v>
      </c>
      <c r="Q2" s="191">
        <f t="shared" si="1"/>
        <v>91</v>
      </c>
      <c r="R2" s="191">
        <f>COUNT(R7:R203)</f>
        <v>88</v>
      </c>
    </row>
    <row r="3" spans="1:18" ht="15" customHeight="1" x14ac:dyDescent="0.3">
      <c r="A3" s="177" t="s">
        <v>900</v>
      </c>
      <c r="G3" s="87"/>
      <c r="H3" s="87" t="s">
        <v>898</v>
      </c>
      <c r="I3" s="192">
        <f>I1/I2</f>
        <v>72426.350469696976</v>
      </c>
      <c r="J3" s="192">
        <f t="shared" ref="J3:R3" si="2">J1/J2</f>
        <v>95529.189514705897</v>
      </c>
      <c r="K3" s="192">
        <f t="shared" si="2"/>
        <v>139257.46118309858</v>
      </c>
      <c r="L3" s="192">
        <f t="shared" si="2"/>
        <v>145002.40994252873</v>
      </c>
      <c r="M3" s="192">
        <f t="shared" si="2"/>
        <v>180863.69538202247</v>
      </c>
      <c r="N3" s="192">
        <f t="shared" si="2"/>
        <v>202281.2053010753</v>
      </c>
      <c r="O3" s="192">
        <f t="shared" si="2"/>
        <v>236360.65268421051</v>
      </c>
      <c r="P3" s="192">
        <f t="shared" si="2"/>
        <v>201522.19155319149</v>
      </c>
      <c r="Q3" s="192">
        <f t="shared" si="2"/>
        <v>106467.68509890113</v>
      </c>
      <c r="R3" s="192">
        <f t="shared" si="2"/>
        <v>228565.64395454546</v>
      </c>
    </row>
    <row r="4" spans="1:18" ht="15" customHeight="1" x14ac:dyDescent="0.3">
      <c r="A4" s="177" t="s">
        <v>904</v>
      </c>
      <c r="G4" s="87"/>
      <c r="H4" s="87" t="s">
        <v>924</v>
      </c>
      <c r="I4" s="87">
        <f>COUNTBLANK(I7:I104)</f>
        <v>0</v>
      </c>
      <c r="J4" s="87">
        <f t="shared" ref="J4:R4" si="3">COUNTBLANK(J7:J104)</f>
        <v>0</v>
      </c>
      <c r="K4" s="87">
        <f t="shared" si="3"/>
        <v>0</v>
      </c>
      <c r="L4" s="87">
        <f t="shared" si="3"/>
        <v>0</v>
      </c>
      <c r="M4" s="87">
        <f t="shared" si="3"/>
        <v>0</v>
      </c>
      <c r="N4" s="87">
        <f t="shared" si="3"/>
        <v>0</v>
      </c>
      <c r="O4" s="87">
        <f t="shared" si="3"/>
        <v>0</v>
      </c>
      <c r="P4" s="87">
        <f t="shared" si="3"/>
        <v>0</v>
      </c>
      <c r="Q4" s="87">
        <f t="shared" si="3"/>
        <v>0</v>
      </c>
      <c r="R4" s="87">
        <f t="shared" si="3"/>
        <v>0</v>
      </c>
    </row>
    <row r="5" spans="1:18" ht="15" customHeight="1" x14ac:dyDescent="0.3">
      <c r="D5" s="57">
        <v>6</v>
      </c>
      <c r="G5" s="87">
        <v>12</v>
      </c>
      <c r="H5" s="87">
        <f>G5+1</f>
        <v>13</v>
      </c>
    </row>
    <row r="6" spans="1:18" ht="12.75" customHeight="1" x14ac:dyDescent="0.3">
      <c r="A6" s="4" t="s">
        <v>7</v>
      </c>
      <c r="B6" s="1" t="s">
        <v>619</v>
      </c>
      <c r="C6" s="6" t="s">
        <v>8</v>
      </c>
      <c r="D6" s="61" t="s">
        <v>10</v>
      </c>
      <c r="E6" s="4" t="s">
        <v>7</v>
      </c>
      <c r="F6" s="61" t="s">
        <v>9</v>
      </c>
      <c r="G6" s="61"/>
      <c r="H6" s="61"/>
      <c r="I6" s="4">
        <v>2014</v>
      </c>
      <c r="J6" s="4">
        <v>2015</v>
      </c>
      <c r="K6" s="4">
        <v>2016</v>
      </c>
      <c r="L6" s="4">
        <v>2017</v>
      </c>
      <c r="M6" s="4">
        <v>2018</v>
      </c>
      <c r="N6" s="4">
        <v>2019</v>
      </c>
      <c r="O6" s="4">
        <v>2020</v>
      </c>
      <c r="P6" s="4">
        <v>2021</v>
      </c>
      <c r="Q6" s="4">
        <v>2022</v>
      </c>
      <c r="R6" s="4">
        <v>2023</v>
      </c>
    </row>
    <row r="7" spans="1:18" ht="12.75" customHeight="1" x14ac:dyDescent="0.3">
      <c r="A7" s="16" t="s">
        <v>27</v>
      </c>
      <c r="B7" s="12" t="s">
        <v>620</v>
      </c>
      <c r="C7" s="15" t="str">
        <f>VLOOKUP($A7,db_emp!$A$7:$N$156,2,FALSE)</f>
        <v>A.C. Camargo Cancer Center</v>
      </c>
      <c r="D7" s="69" t="str">
        <f>VLOOKUP($A7,db_emp!$A$7:$N$157,D$5,FALSE)</f>
        <v>Redes Hospitalares</v>
      </c>
      <c r="E7" s="16" t="str">
        <f t="shared" ref="E7:E38" si="4">A7</f>
        <v>ACCA</v>
      </c>
      <c r="F7" s="16" t="str">
        <f>VLOOKUP($A7,db_emp!$A$7:$N$156,4,FALSE)</f>
        <v>ACCA</v>
      </c>
      <c r="G7" s="83"/>
      <c r="H7" s="66"/>
      <c r="I7" s="23" t="s">
        <v>25</v>
      </c>
      <c r="J7" s="18">
        <v>294729</v>
      </c>
      <c r="K7" s="18">
        <v>390479</v>
      </c>
      <c r="L7" s="18">
        <v>323370</v>
      </c>
      <c r="M7" s="18">
        <v>280809</v>
      </c>
      <c r="N7" s="18">
        <v>133662</v>
      </c>
      <c r="O7" s="18">
        <v>14362</v>
      </c>
      <c r="P7" s="18">
        <v>46360</v>
      </c>
      <c r="Q7" s="18">
        <v>265389</v>
      </c>
      <c r="R7" s="50">
        <v>306589</v>
      </c>
    </row>
    <row r="8" spans="1:18" ht="12.75" customHeight="1" x14ac:dyDescent="0.3">
      <c r="A8" s="16" t="s">
        <v>33</v>
      </c>
      <c r="B8" s="12" t="s">
        <v>620</v>
      </c>
      <c r="C8" s="15" t="str">
        <f>VLOOKUP($A8,db_emp!$A$7:$N$156,2,FALSE)</f>
        <v>Aché</v>
      </c>
      <c r="D8" s="64" t="str">
        <f>VLOOKUP($A8,db_emp!$A$7:$N$157,D$5,FALSE)</f>
        <v>Ind. Farmacêutica</v>
      </c>
      <c r="E8" s="16" t="str">
        <f t="shared" si="4"/>
        <v>ACHE</v>
      </c>
      <c r="F8" s="16" t="str">
        <f>VLOOKUP(E8,db_emp!$D$7:$E$156,2,FALSE)</f>
        <v>ACHE</v>
      </c>
      <c r="G8" s="83"/>
      <c r="H8" s="66"/>
      <c r="I8" s="18">
        <v>474951</v>
      </c>
      <c r="J8" s="18">
        <v>473897</v>
      </c>
      <c r="K8" s="18">
        <v>544254</v>
      </c>
      <c r="L8" s="18">
        <v>566415</v>
      </c>
      <c r="M8" s="18">
        <v>607974</v>
      </c>
      <c r="N8" s="18">
        <v>722637</v>
      </c>
      <c r="O8" s="18">
        <v>631381</v>
      </c>
      <c r="P8" s="18">
        <v>651571</v>
      </c>
      <c r="Q8" s="18">
        <v>1058439</v>
      </c>
      <c r="R8" s="18">
        <v>612424</v>
      </c>
    </row>
    <row r="9" spans="1:18" ht="12.75" customHeight="1" x14ac:dyDescent="0.3">
      <c r="A9" s="16" t="s">
        <v>37</v>
      </c>
      <c r="B9" s="12" t="s">
        <v>620</v>
      </c>
      <c r="C9" s="15" t="str">
        <f>VLOOKUP($A9,db_emp!$A$7:$N$156,2,FALSE)</f>
        <v>Assoc. Congreg. Santa Catarina (Hospital Santa Catarina)</v>
      </c>
      <c r="D9" s="69" t="str">
        <f>VLOOKUP($A9,db_emp!$A$7:$N$157,D$5,FALSE)</f>
        <v>Redes Hospitalares</v>
      </c>
      <c r="E9" s="16" t="str">
        <f t="shared" si="4"/>
        <v>ACSC</v>
      </c>
      <c r="F9" s="16" t="str">
        <f>VLOOKUP(E9,db_emp!$D$7:$E$156,2,FALSE)</f>
        <v>ACSC</v>
      </c>
      <c r="G9" s="83"/>
      <c r="H9" s="66"/>
      <c r="I9" s="23" t="s">
        <v>25</v>
      </c>
      <c r="J9" s="23" t="s">
        <v>25</v>
      </c>
      <c r="K9" s="23" t="s">
        <v>25</v>
      </c>
      <c r="L9" s="18">
        <v>180434</v>
      </c>
      <c r="M9" s="18">
        <v>-44191</v>
      </c>
      <c r="N9" s="18">
        <v>-81188</v>
      </c>
      <c r="O9" s="18">
        <v>-54503</v>
      </c>
      <c r="P9" s="18">
        <v>86817</v>
      </c>
      <c r="Q9" s="18">
        <v>42432</v>
      </c>
      <c r="R9" s="20">
        <v>82152</v>
      </c>
    </row>
    <row r="10" spans="1:18" ht="12.75" customHeight="1" x14ac:dyDescent="0.3">
      <c r="A10" s="16" t="s">
        <v>41</v>
      </c>
      <c r="B10" s="12" t="s">
        <v>620</v>
      </c>
      <c r="C10" s="15" t="str">
        <f>VLOOKUP($A10,db_emp!$A$7:$N$156,2,FALSE)</f>
        <v>Alliança</v>
      </c>
      <c r="D10" s="72" t="str">
        <f>VLOOKUP($A10,db_emp!$A$7:$N$157,D$5,FALSE)</f>
        <v>Diagnóstico e Terapia</v>
      </c>
      <c r="E10" s="16" t="str">
        <f t="shared" si="4"/>
        <v>ALLI</v>
      </c>
      <c r="F10" s="16" t="str">
        <f>VLOOKUP(E10,db_emp!$D$7:$E$156,2,FALSE)</f>
        <v>ALLI</v>
      </c>
      <c r="G10" s="83"/>
      <c r="H10" s="66"/>
      <c r="I10" s="34">
        <v>-4337</v>
      </c>
      <c r="J10" s="34">
        <v>-11429</v>
      </c>
      <c r="K10" s="34">
        <v>28767</v>
      </c>
      <c r="L10" s="34">
        <v>14640</v>
      </c>
      <c r="M10" s="34">
        <v>51566</v>
      </c>
      <c r="N10" s="34">
        <v>50073</v>
      </c>
      <c r="O10" s="34">
        <v>-92431</v>
      </c>
      <c r="P10" s="34">
        <v>1988</v>
      </c>
      <c r="Q10" s="34">
        <v>-219243</v>
      </c>
      <c r="R10" s="20">
        <v>-218559</v>
      </c>
    </row>
    <row r="11" spans="1:18" ht="12.75" customHeight="1" x14ac:dyDescent="0.3">
      <c r="A11" s="16" t="s">
        <v>46</v>
      </c>
      <c r="B11" s="12" t="s">
        <v>620</v>
      </c>
      <c r="C11" s="15" t="str">
        <f>VLOOKUP($A11,db_emp!$A$7:$N$156,2,FALSE)</f>
        <v>Amil</v>
      </c>
      <c r="D11" s="73" t="str">
        <f>VLOOKUP($A11,db_emp!$A$7:$N$157,D$5,FALSE)</f>
        <v>Planos e Seguros</v>
      </c>
      <c r="E11" s="16" t="str">
        <f t="shared" si="4"/>
        <v>AMIN</v>
      </c>
      <c r="F11" s="16" t="str">
        <f>VLOOKUP(E11,db_emp!$D$7:$E$156,2,FALSE)</f>
        <v>AMIN</v>
      </c>
      <c r="G11" s="83"/>
      <c r="H11" s="66"/>
      <c r="I11" s="18">
        <v>-288949</v>
      </c>
      <c r="J11" s="18">
        <v>-114400</v>
      </c>
      <c r="K11" s="18">
        <v>-323155</v>
      </c>
      <c r="L11" s="18">
        <v>54148</v>
      </c>
      <c r="M11" s="18">
        <v>7874</v>
      </c>
      <c r="N11" s="18">
        <v>133737</v>
      </c>
      <c r="O11" s="18">
        <v>531790</v>
      </c>
      <c r="P11" s="18">
        <v>-990293</v>
      </c>
      <c r="Q11" s="18">
        <v>-1640707</v>
      </c>
      <c r="R11" s="18">
        <v>4033529</v>
      </c>
    </row>
    <row r="12" spans="1:18" ht="12.75" customHeight="1" x14ac:dyDescent="0.3">
      <c r="A12" s="16" t="s">
        <v>51</v>
      </c>
      <c r="B12" s="12" t="s">
        <v>620</v>
      </c>
      <c r="C12" s="15" t="str">
        <f>VLOOKUP($A12,db_emp!$A$7:$N$156,2,FALSE)</f>
        <v>Apsen</v>
      </c>
      <c r="D12" s="64" t="str">
        <f>VLOOKUP($A12,db_emp!$A$7:$N$157,D$5,FALSE)</f>
        <v>Ind. Farmacêutica</v>
      </c>
      <c r="E12" s="16" t="str">
        <f t="shared" si="4"/>
        <v>APSE</v>
      </c>
      <c r="F12" s="16" t="str">
        <f>VLOOKUP(E12,db_emp!$D$7:$E$156,2,FALSE)</f>
        <v>APSE</v>
      </c>
      <c r="G12" s="83"/>
      <c r="H12" s="66"/>
      <c r="I12" s="211">
        <v>69866</v>
      </c>
      <c r="J12" s="23">
        <v>78846</v>
      </c>
      <c r="K12" s="23">
        <v>86813</v>
      </c>
      <c r="L12" s="23">
        <v>87658</v>
      </c>
      <c r="M12" s="23">
        <v>71875</v>
      </c>
      <c r="N12" s="23">
        <v>49319</v>
      </c>
      <c r="O12" s="23">
        <v>65065</v>
      </c>
      <c r="P12" s="23">
        <v>64581</v>
      </c>
      <c r="Q12" s="23">
        <v>37774</v>
      </c>
      <c r="R12" s="209">
        <v>89138</v>
      </c>
    </row>
    <row r="13" spans="1:18" ht="12.75" customHeight="1" x14ac:dyDescent="0.3">
      <c r="A13" s="16" t="s">
        <v>55</v>
      </c>
      <c r="B13" s="12" t="s">
        <v>620</v>
      </c>
      <c r="C13" s="15" t="str">
        <f>VLOOKUP($A13,db_emp!$A$7:$N$156,2,FALSE)</f>
        <v>Araújo</v>
      </c>
      <c r="D13" s="74" t="str">
        <f>VLOOKUP($A13,db_emp!$A$7:$N$157,D$5,FALSE)</f>
        <v>Farmácias e Drogarias</v>
      </c>
      <c r="E13" s="16" t="str">
        <f t="shared" si="4"/>
        <v>ARAU</v>
      </c>
      <c r="F13" s="16" t="str">
        <f>VLOOKUP(E13,db_emp!$D$7:$E$156,2,FALSE)</f>
        <v>ARAU</v>
      </c>
      <c r="G13" s="83"/>
      <c r="H13" s="66"/>
      <c r="I13" s="34">
        <v>78221</v>
      </c>
      <c r="J13" s="34">
        <v>98117</v>
      </c>
      <c r="K13" s="34">
        <v>80063</v>
      </c>
      <c r="L13" s="34">
        <v>31682</v>
      </c>
      <c r="M13" s="34">
        <v>92341</v>
      </c>
      <c r="N13" s="34">
        <v>90020</v>
      </c>
      <c r="O13" s="34">
        <v>113131</v>
      </c>
      <c r="P13" s="34">
        <v>129641</v>
      </c>
      <c r="Q13" s="35">
        <v>150476</v>
      </c>
      <c r="R13" s="20">
        <v>165702</v>
      </c>
    </row>
    <row r="14" spans="1:18" ht="12.75" customHeight="1" x14ac:dyDescent="0.3">
      <c r="A14" s="16" t="s">
        <v>60</v>
      </c>
      <c r="B14" s="12" t="s">
        <v>620</v>
      </c>
      <c r="C14" s="15" t="str">
        <f>VLOOKUP($A14,db_emp!$A$7:$N$156,2,FALSE)</f>
        <v>Assim Saúde</v>
      </c>
      <c r="D14" s="73" t="str">
        <f>VLOOKUP($A14,db_emp!$A$7:$N$157,D$5,FALSE)</f>
        <v>Planos e Seguros</v>
      </c>
      <c r="E14" s="16" t="str">
        <f t="shared" si="4"/>
        <v>ASSI</v>
      </c>
      <c r="F14" s="16" t="str">
        <f>VLOOKUP(E14,db_emp!$D$7:$E$156,2,FALSE)</f>
        <v>ASSI</v>
      </c>
      <c r="G14" s="83"/>
      <c r="H14" s="66"/>
      <c r="I14" s="23" t="s">
        <v>25</v>
      </c>
      <c r="J14" s="23" t="s">
        <v>25</v>
      </c>
      <c r="K14" s="18">
        <v>33927</v>
      </c>
      <c r="L14" s="19">
        <v>66313</v>
      </c>
      <c r="M14" s="19">
        <v>67618</v>
      </c>
      <c r="N14" s="18">
        <v>67269</v>
      </c>
      <c r="O14" s="18">
        <v>108380</v>
      </c>
      <c r="P14" s="18">
        <v>14094</v>
      </c>
      <c r="Q14" s="18">
        <v>-1363</v>
      </c>
      <c r="R14" s="209">
        <v>-12718</v>
      </c>
    </row>
    <row r="15" spans="1:18" ht="12.75" customHeight="1" x14ac:dyDescent="0.3">
      <c r="A15" s="16" t="s">
        <v>64</v>
      </c>
      <c r="B15" s="12" t="s">
        <v>620</v>
      </c>
      <c r="C15" s="15" t="str">
        <f>VLOOKUP($A15,db_emp!$A$7:$N$156,2,FALSE)</f>
        <v>AstraZeneca</v>
      </c>
      <c r="D15" s="64" t="str">
        <f>VLOOKUP($A15,db_emp!$A$7:$N$157,D$5,FALSE)</f>
        <v>Ind. Farmacêutica</v>
      </c>
      <c r="E15" s="16" t="str">
        <f t="shared" si="4"/>
        <v>ASZE</v>
      </c>
      <c r="F15" s="16" t="str">
        <f>VLOOKUP(E15,db_emp!$D$7:$E$156,2,FALSE)</f>
        <v>ASZE</v>
      </c>
      <c r="G15" s="83"/>
      <c r="H15" s="66"/>
      <c r="I15" s="67" t="s">
        <v>25</v>
      </c>
      <c r="J15" s="18">
        <v>90220</v>
      </c>
      <c r="K15" s="18">
        <v>43334</v>
      </c>
      <c r="L15" s="18">
        <v>125091</v>
      </c>
      <c r="M15" s="18">
        <v>127740</v>
      </c>
      <c r="N15" s="18">
        <v>167287</v>
      </c>
      <c r="O15" s="18">
        <v>264703</v>
      </c>
      <c r="P15" s="18">
        <v>339284</v>
      </c>
      <c r="Q15" s="67" t="s">
        <v>25</v>
      </c>
      <c r="R15" s="67" t="s">
        <v>25</v>
      </c>
    </row>
    <row r="16" spans="1:18" ht="12.75" customHeight="1" x14ac:dyDescent="0.3">
      <c r="A16" s="16" t="s">
        <v>68</v>
      </c>
      <c r="B16" s="12" t="s">
        <v>620</v>
      </c>
      <c r="C16" s="15" t="str">
        <f>VLOOKUP($A16,db_emp!$A$7:$N$156,2,FALSE)</f>
        <v>Athena Saúde</v>
      </c>
      <c r="D16" s="73" t="str">
        <f>VLOOKUP($A16,db_emp!$A$7:$N$157,D$5,FALSE)</f>
        <v>Planos e Seguros</v>
      </c>
      <c r="E16" s="16" t="str">
        <f t="shared" si="4"/>
        <v>ATHE</v>
      </c>
      <c r="F16" s="16" t="str">
        <f>VLOOKUP(E16,db_emp!$D$7:$E$156,2,FALSE)</f>
        <v>ATHE</v>
      </c>
      <c r="G16" s="83"/>
      <c r="H16" s="66"/>
      <c r="I16" s="23" t="s">
        <v>25</v>
      </c>
      <c r="J16" s="23" t="s">
        <v>25</v>
      </c>
      <c r="K16" s="23" t="s">
        <v>25</v>
      </c>
      <c r="L16" s="23" t="s">
        <v>25</v>
      </c>
      <c r="M16" s="18">
        <v>2570</v>
      </c>
      <c r="N16" s="18">
        <v>3050</v>
      </c>
      <c r="O16" s="18">
        <v>14451</v>
      </c>
      <c r="P16" s="18">
        <v>-61787</v>
      </c>
      <c r="Q16" s="18">
        <v>125514</v>
      </c>
      <c r="R16" s="23">
        <v>143966</v>
      </c>
    </row>
    <row r="17" spans="1:18" ht="12.75" customHeight="1" x14ac:dyDescent="0.3">
      <c r="A17" s="16" t="s">
        <v>72</v>
      </c>
      <c r="B17" s="12" t="s">
        <v>620</v>
      </c>
      <c r="C17" s="15" t="str">
        <f>VLOOKUP($A17,db_emp!$A$7:$N$156,2,FALSE)</f>
        <v>Bayer Pharma</v>
      </c>
      <c r="D17" s="64" t="str">
        <f>VLOOKUP($A17,db_emp!$A$7:$N$157,D$5,FALSE)</f>
        <v>Ind. Farmacêutica</v>
      </c>
      <c r="E17" s="16" t="str">
        <f t="shared" si="4"/>
        <v>BAYE</v>
      </c>
      <c r="F17" s="16" t="str">
        <f>VLOOKUP(E17,db_emp!$D$7:$E$156,2,FALSE)</f>
        <v>BAYE</v>
      </c>
      <c r="G17" s="83"/>
      <c r="H17" s="66"/>
      <c r="I17" s="18">
        <v>1070957</v>
      </c>
      <c r="J17" s="18">
        <v>636096</v>
      </c>
      <c r="K17" s="18">
        <v>-147363</v>
      </c>
      <c r="L17" s="18">
        <v>-422478</v>
      </c>
      <c r="M17" s="18">
        <v>520721</v>
      </c>
      <c r="N17" s="18">
        <v>596702</v>
      </c>
      <c r="O17" s="18">
        <v>978868</v>
      </c>
      <c r="P17" s="18">
        <v>584370</v>
      </c>
      <c r="Q17" s="18">
        <v>61712</v>
      </c>
      <c r="R17" s="18">
        <v>1389666</v>
      </c>
    </row>
    <row r="18" spans="1:18" ht="12.75" customHeight="1" x14ac:dyDescent="0.3">
      <c r="A18" s="16" t="s">
        <v>80</v>
      </c>
      <c r="B18" s="12" t="s">
        <v>620</v>
      </c>
      <c r="C18" s="15" t="str">
        <f>VLOOKUP($A18,db_emp!$A$7:$N$156,2,FALSE)</f>
        <v>BP - Beneficência Portuguesa de São Paulo</v>
      </c>
      <c r="D18" s="69" t="str">
        <f>VLOOKUP($A18,db_emp!$A$7:$N$157,D$5,FALSE)</f>
        <v>Redes Hospitalares</v>
      </c>
      <c r="E18" s="16" t="str">
        <f t="shared" si="4"/>
        <v>BEPO</v>
      </c>
      <c r="F18" s="16" t="str">
        <f>VLOOKUP(E18,db_emp!$D$7:$E$156,2,FALSE)</f>
        <v>BEPO</v>
      </c>
      <c r="G18" s="83"/>
      <c r="H18" s="66"/>
      <c r="I18" s="18">
        <v>105</v>
      </c>
      <c r="J18" s="18">
        <v>28264</v>
      </c>
      <c r="K18" s="18">
        <v>101823</v>
      </c>
      <c r="L18" s="18">
        <v>136099</v>
      </c>
      <c r="M18" s="18">
        <v>31305</v>
      </c>
      <c r="N18" s="18">
        <v>94796</v>
      </c>
      <c r="O18" s="18">
        <v>-115345</v>
      </c>
      <c r="P18" s="18">
        <v>-43955</v>
      </c>
      <c r="Q18" s="23">
        <v>-45413</v>
      </c>
      <c r="R18" s="23">
        <v>-2761</v>
      </c>
    </row>
    <row r="19" spans="1:18" ht="12.75" customHeight="1" x14ac:dyDescent="0.3">
      <c r="A19" s="16" t="s">
        <v>88</v>
      </c>
      <c r="B19" s="12" t="s">
        <v>620</v>
      </c>
      <c r="C19" s="15" t="str">
        <f>VLOOKUP($A19,db_emp!$A$7:$N$156,2,FALSE)</f>
        <v>Blau</v>
      </c>
      <c r="D19" s="64" t="str">
        <f>VLOOKUP($A19,db_emp!$A$7:$N$157,D$5,FALSE)</f>
        <v>Ind. Farmacêutica</v>
      </c>
      <c r="E19" s="16" t="str">
        <f t="shared" si="4"/>
        <v>BLAU</v>
      </c>
      <c r="F19" s="16" t="str">
        <f>VLOOKUP(E19,db_emp!$D$7:$E$156,2,FALSE)</f>
        <v>BLAU</v>
      </c>
      <c r="G19" s="83"/>
      <c r="H19" s="66"/>
      <c r="I19" s="18">
        <v>17155</v>
      </c>
      <c r="J19" s="18">
        <v>22780</v>
      </c>
      <c r="K19" s="18">
        <v>32333</v>
      </c>
      <c r="L19" s="18">
        <v>103128</v>
      </c>
      <c r="M19" s="18">
        <v>123253</v>
      </c>
      <c r="N19" s="18">
        <v>200238</v>
      </c>
      <c r="O19" s="18">
        <v>254330</v>
      </c>
      <c r="P19" s="18">
        <v>325222</v>
      </c>
      <c r="Q19" s="18">
        <v>360492</v>
      </c>
      <c r="R19" s="18">
        <v>247491</v>
      </c>
    </row>
    <row r="20" spans="1:18" ht="12.75" customHeight="1" x14ac:dyDescent="0.3">
      <c r="A20" s="16" t="s">
        <v>99</v>
      </c>
      <c r="B20" s="12" t="s">
        <v>620</v>
      </c>
      <c r="C20" s="15" t="str">
        <f>VLOOKUP($A20,db_emp!$A$7:$N$156,2,FALSE)</f>
        <v>Bristol-Myers Squibb</v>
      </c>
      <c r="D20" s="64" t="str">
        <f>VLOOKUP($A20,db_emp!$A$7:$N$157,D$5,FALSE)</f>
        <v>Ind. Farmacêutica</v>
      </c>
      <c r="E20" s="16" t="str">
        <f t="shared" si="4"/>
        <v>BRIS</v>
      </c>
      <c r="F20" s="16" t="str">
        <f>VLOOKUP(E20,db_emp!$D$7:$E$156,2,FALSE)</f>
        <v>BRIS</v>
      </c>
      <c r="G20" s="83"/>
      <c r="H20" s="66"/>
      <c r="I20" s="23">
        <v>1795</v>
      </c>
      <c r="J20" s="23">
        <v>-6300</v>
      </c>
      <c r="K20" s="23">
        <v>153151</v>
      </c>
      <c r="L20" s="23">
        <v>74831</v>
      </c>
      <c r="M20" s="23">
        <v>92475</v>
      </c>
      <c r="N20" s="23">
        <v>90306</v>
      </c>
      <c r="O20" s="23">
        <v>140668</v>
      </c>
      <c r="P20" s="211" t="s">
        <v>25</v>
      </c>
      <c r="Q20" s="211">
        <v>235779</v>
      </c>
      <c r="R20" s="23">
        <v>91649</v>
      </c>
    </row>
    <row r="21" spans="1:18" ht="12.75" customHeight="1" x14ac:dyDescent="0.3">
      <c r="A21" s="16" t="s">
        <v>111</v>
      </c>
      <c r="B21" s="12" t="s">
        <v>620</v>
      </c>
      <c r="C21" s="15" t="str">
        <f>VLOOKUP($A21,db_emp!$A$7:$N$156,2,FALSE)</f>
        <v>Bradesco Saúde</v>
      </c>
      <c r="D21" s="73" t="str">
        <f>VLOOKUP($A21,db_emp!$A$7:$N$157,D$5,FALSE)</f>
        <v>Planos e Seguros</v>
      </c>
      <c r="E21" s="16" t="str">
        <f t="shared" si="4"/>
        <v>BRSA</v>
      </c>
      <c r="F21" s="16" t="str">
        <f>VLOOKUP(E21,db_emp!$D$7:$E$156,2,FALSE)</f>
        <v>BRSA</v>
      </c>
      <c r="G21" s="83"/>
      <c r="H21" s="66"/>
      <c r="I21" s="18">
        <v>778197</v>
      </c>
      <c r="J21" s="18">
        <v>802157</v>
      </c>
      <c r="K21" s="18">
        <v>553108</v>
      </c>
      <c r="L21" s="18">
        <v>468527</v>
      </c>
      <c r="M21" s="18">
        <v>942010</v>
      </c>
      <c r="N21" s="18">
        <v>1502304</v>
      </c>
      <c r="O21" s="18">
        <v>1192204</v>
      </c>
      <c r="P21" s="18">
        <v>1194607</v>
      </c>
      <c r="Q21" s="18">
        <v>869774</v>
      </c>
      <c r="R21" s="23">
        <v>1030695</v>
      </c>
    </row>
    <row r="22" spans="1:18" ht="12.75" customHeight="1" x14ac:dyDescent="0.3">
      <c r="A22" s="8" t="s">
        <v>96</v>
      </c>
      <c r="B22" s="12" t="s">
        <v>620</v>
      </c>
      <c r="C22" s="15" t="str">
        <f>VLOOKUP($A22,db_emp!$A$7:$N$156,2,FALSE)</f>
        <v>Fundação Butantan</v>
      </c>
      <c r="D22" s="22" t="str">
        <f>VLOOKUP($A22,db_emp!$A$7:$N$157,D$5,FALSE)</f>
        <v>Ind. Farmacêutica</v>
      </c>
      <c r="E22" s="16" t="str">
        <f t="shared" si="4"/>
        <v>BUTA</v>
      </c>
      <c r="F22" s="8" t="s">
        <v>96</v>
      </c>
      <c r="G22" s="83"/>
      <c r="H22" s="66"/>
      <c r="I22" s="18">
        <v>-55496</v>
      </c>
      <c r="J22" s="18">
        <v>-133567</v>
      </c>
      <c r="K22" s="18">
        <v>446422</v>
      </c>
      <c r="L22" s="18">
        <v>671959</v>
      </c>
      <c r="M22" s="18">
        <v>602124</v>
      </c>
      <c r="N22" s="18">
        <v>783027</v>
      </c>
      <c r="O22" s="18">
        <v>302985</v>
      </c>
      <c r="P22" s="18">
        <v>2578063</v>
      </c>
      <c r="Q22" s="18">
        <v>-293692</v>
      </c>
      <c r="R22" s="18">
        <v>608228</v>
      </c>
    </row>
    <row r="23" spans="1:18" ht="12.75" customHeight="1" x14ac:dyDescent="0.3">
      <c r="A23" s="16" t="s">
        <v>119</v>
      </c>
      <c r="B23" s="12" t="s">
        <v>620</v>
      </c>
      <c r="C23" s="15" t="str">
        <f>VLOOKUP($A23,db_emp!$A$7:$N$156,2,FALSE)</f>
        <v>Care Plus</v>
      </c>
      <c r="D23" s="73" t="str">
        <f>VLOOKUP($A23,db_emp!$A$7:$N$157,D$5,FALSE)</f>
        <v>Planos e Seguros</v>
      </c>
      <c r="E23" s="16" t="str">
        <f t="shared" si="4"/>
        <v>CARE</v>
      </c>
      <c r="F23" s="16" t="str">
        <f>VLOOKUP(E23,db_emp!$D$7:$E$156,2,FALSE)</f>
        <v>CARE</v>
      </c>
      <c r="G23" s="83"/>
      <c r="H23" s="66"/>
      <c r="I23" s="18">
        <v>18307</v>
      </c>
      <c r="J23" s="18">
        <v>21240</v>
      </c>
      <c r="K23" s="18">
        <v>19588</v>
      </c>
      <c r="L23" s="18">
        <v>52200</v>
      </c>
      <c r="M23" s="18">
        <v>61847</v>
      </c>
      <c r="N23" s="18">
        <v>79699</v>
      </c>
      <c r="O23" s="18">
        <v>111635</v>
      </c>
      <c r="P23" s="18">
        <v>81432</v>
      </c>
      <c r="Q23" s="18">
        <v>109953</v>
      </c>
      <c r="R23" s="18">
        <v>135817</v>
      </c>
    </row>
    <row r="24" spans="1:18" ht="12.75" customHeight="1" x14ac:dyDescent="0.3">
      <c r="A24" s="16" t="s">
        <v>123</v>
      </c>
      <c r="B24" s="12" t="s">
        <v>620</v>
      </c>
      <c r="C24" s="15" t="str">
        <f>VLOOKUP($A24,db_emp!$A$7:$N$156,2,FALSE)</f>
        <v>CASSI</v>
      </c>
      <c r="D24" s="73" t="str">
        <f>VLOOKUP($A24,db_emp!$A$7:$N$157,D$5,FALSE)</f>
        <v>Planos e Seguros</v>
      </c>
      <c r="E24" s="16" t="str">
        <f t="shared" si="4"/>
        <v>CASS</v>
      </c>
      <c r="F24" s="16" t="str">
        <f>VLOOKUP(E24,db_emp!$D$7:$E$156,2,FALSE)</f>
        <v>CASS</v>
      </c>
      <c r="G24" s="83"/>
      <c r="H24" s="66"/>
      <c r="I24" s="18">
        <v>-108934</v>
      </c>
      <c r="J24" s="18">
        <v>-233953</v>
      </c>
      <c r="K24" s="18">
        <v>-159376</v>
      </c>
      <c r="L24" s="18">
        <v>-206151</v>
      </c>
      <c r="M24" s="18">
        <v>-377689</v>
      </c>
      <c r="N24" s="18">
        <v>944090</v>
      </c>
      <c r="O24" s="18">
        <v>1133147</v>
      </c>
      <c r="P24" s="18">
        <v>353369</v>
      </c>
      <c r="Q24" s="18">
        <v>-286988</v>
      </c>
      <c r="R24" s="18">
        <v>20304</v>
      </c>
    </row>
    <row r="25" spans="1:18" ht="12.75" customHeight="1" x14ac:dyDescent="0.3">
      <c r="A25" s="16" t="s">
        <v>127</v>
      </c>
      <c r="B25" s="12" t="s">
        <v>620</v>
      </c>
      <c r="C25" s="15" t="str">
        <f>VLOOKUP($A25,db_emp!$A$7:$N$156,2,FALSE)</f>
        <v>CEJAM</v>
      </c>
      <c r="D25" s="75" t="str">
        <f>VLOOKUP($A25,db_emp!$A$7:$N$157,D$5,FALSE)</f>
        <v>Gestão como OS</v>
      </c>
      <c r="E25" s="16" t="str">
        <f t="shared" si="4"/>
        <v>CEJA</v>
      </c>
      <c r="F25" s="16" t="str">
        <f>VLOOKUP(E25,db_emp!$D$7:$E$156,2,FALSE)</f>
        <v>CEJA</v>
      </c>
      <c r="G25" s="83"/>
      <c r="H25" s="66"/>
      <c r="I25" s="18">
        <v>8153</v>
      </c>
      <c r="J25" s="18">
        <v>12698</v>
      </c>
      <c r="K25" s="18">
        <v>18363</v>
      </c>
      <c r="L25" s="18">
        <v>4059</v>
      </c>
      <c r="M25" s="18">
        <v>25380</v>
      </c>
      <c r="N25" s="18">
        <v>-6989</v>
      </c>
      <c r="O25" s="18">
        <v>73128</v>
      </c>
      <c r="P25" s="18">
        <v>-6169</v>
      </c>
      <c r="Q25" s="18">
        <v>20697</v>
      </c>
      <c r="R25" s="18">
        <v>22998</v>
      </c>
    </row>
    <row r="26" spans="1:18" ht="12.75" customHeight="1" x14ac:dyDescent="0.3">
      <c r="A26" s="16" t="s">
        <v>132</v>
      </c>
      <c r="B26" s="12" t="s">
        <v>620</v>
      </c>
      <c r="C26" s="15" t="str">
        <f>VLOOKUP($A26,db_emp!$A$7:$N$156,2,FALSE)</f>
        <v>Grupo Cimed</v>
      </c>
      <c r="D26" s="64" t="str">
        <f>VLOOKUP($A26,db_emp!$A$7:$N$157,D$5,FALSE)</f>
        <v>Ind. Farmacêutica</v>
      </c>
      <c r="E26" s="16" t="str">
        <f t="shared" si="4"/>
        <v>CIME</v>
      </c>
      <c r="F26" s="16" t="str">
        <f>VLOOKUP(E26,db_emp!$D$7:$E$156,2,FALSE)</f>
        <v>CIME</v>
      </c>
      <c r="G26" s="83"/>
      <c r="H26" s="66"/>
      <c r="I26" s="23" t="s">
        <v>25</v>
      </c>
      <c r="J26" s="23" t="s">
        <v>25</v>
      </c>
      <c r="K26" s="23" t="s">
        <v>25</v>
      </c>
      <c r="L26" s="23">
        <v>9052</v>
      </c>
      <c r="M26" s="23">
        <v>39365</v>
      </c>
      <c r="N26" s="23">
        <v>91867</v>
      </c>
      <c r="O26" s="17">
        <v>286123</v>
      </c>
      <c r="P26" s="23">
        <v>41275</v>
      </c>
      <c r="Q26" s="23">
        <v>42560</v>
      </c>
      <c r="R26" s="18">
        <v>248082</v>
      </c>
    </row>
    <row r="27" spans="1:18" ht="12.75" customHeight="1" x14ac:dyDescent="0.3">
      <c r="A27" s="16" t="s">
        <v>136</v>
      </c>
      <c r="B27" s="12" t="s">
        <v>620</v>
      </c>
      <c r="C27" s="15" t="str">
        <f>VLOOKUP($A27,db_emp!$A$7:$N$156,2,FALSE)</f>
        <v>Clamed</v>
      </c>
      <c r="D27" s="74" t="str">
        <f>VLOOKUP($A27,db_emp!$A$7:$N$157,D$5,FALSE)</f>
        <v>Farmácias e Drogarias</v>
      </c>
      <c r="E27" s="16" t="str">
        <f t="shared" si="4"/>
        <v>CLAM</v>
      </c>
      <c r="F27" s="16" t="str">
        <f>VLOOKUP(E27,db_emp!$D$7:$E$156,2,FALSE)</f>
        <v>CLAM</v>
      </c>
      <c r="G27" s="83"/>
      <c r="H27" s="66"/>
      <c r="I27" s="34">
        <v>29118</v>
      </c>
      <c r="J27" s="34">
        <v>40652</v>
      </c>
      <c r="K27" s="34">
        <v>48979</v>
      </c>
      <c r="L27" s="34">
        <v>43537</v>
      </c>
      <c r="M27" s="34">
        <v>41728</v>
      </c>
      <c r="N27" s="34">
        <v>29983</v>
      </c>
      <c r="O27" s="34">
        <v>41777</v>
      </c>
      <c r="P27" s="34">
        <v>64750</v>
      </c>
      <c r="Q27" s="34">
        <v>66676</v>
      </c>
      <c r="R27" s="71" t="s">
        <v>25</v>
      </c>
    </row>
    <row r="28" spans="1:18" ht="12.75" customHeight="1" x14ac:dyDescent="0.3">
      <c r="A28" s="16" t="s">
        <v>144</v>
      </c>
      <c r="B28" s="12" t="s">
        <v>620</v>
      </c>
      <c r="C28" s="15" t="str">
        <f>VLOOKUP($A28,db_emp!$A$7:$N$156,2,FALSE)</f>
        <v>DASA</v>
      </c>
      <c r="D28" s="72" t="str">
        <f>VLOOKUP($A28,db_emp!$A$7:$N$157,D$5,FALSE)</f>
        <v>Diagnóstico e Terapia</v>
      </c>
      <c r="E28" s="16" t="str">
        <f t="shared" si="4"/>
        <v>DASA</v>
      </c>
      <c r="F28" s="16" t="str">
        <f>VLOOKUP(E28,db_emp!$D$7:$E$156,2,FALSE)</f>
        <v>DASA</v>
      </c>
      <c r="G28" s="83"/>
      <c r="H28" s="66"/>
      <c r="I28" s="25">
        <v>88322</v>
      </c>
      <c r="J28" s="25">
        <v>24204</v>
      </c>
      <c r="K28" s="25">
        <v>95205</v>
      </c>
      <c r="L28" s="25">
        <v>134458</v>
      </c>
      <c r="M28" s="25">
        <v>185306</v>
      </c>
      <c r="N28" s="25">
        <v>130223</v>
      </c>
      <c r="O28" s="25">
        <v>-147739</v>
      </c>
      <c r="P28" s="25">
        <v>-216937</v>
      </c>
      <c r="Q28" s="25">
        <v>-387766</v>
      </c>
      <c r="R28" s="209">
        <v>-1157999</v>
      </c>
    </row>
    <row r="29" spans="1:18" ht="12.75" customHeight="1" x14ac:dyDescent="0.3">
      <c r="A29" s="16" t="s">
        <v>150</v>
      </c>
      <c r="B29" s="12" t="s">
        <v>620</v>
      </c>
      <c r="C29" s="15" t="str">
        <f>VLOOKUP($A29,db_emp!$A$7:$N$156,2,FALSE)</f>
        <v>DIMED/Grupo Panvel</v>
      </c>
      <c r="D29" s="74" t="str">
        <f>VLOOKUP($A29,db_emp!$A$7:$N$157,D$5,FALSE)</f>
        <v>Farmácias e Drogarias</v>
      </c>
      <c r="E29" s="16" t="str">
        <f t="shared" si="4"/>
        <v>DIME</v>
      </c>
      <c r="F29" s="16" t="str">
        <f>VLOOKUP(E29,db_emp!$D$7:$E$156,2,FALSE)</f>
        <v>DIME</v>
      </c>
      <c r="G29" s="83"/>
      <c r="H29" s="66"/>
      <c r="I29" s="18">
        <v>49359</v>
      </c>
      <c r="J29" s="18">
        <v>45268</v>
      </c>
      <c r="K29" s="18">
        <v>53059</v>
      </c>
      <c r="L29" s="18">
        <v>59798</v>
      </c>
      <c r="M29" s="18">
        <v>74982</v>
      </c>
      <c r="N29" s="18">
        <v>76755</v>
      </c>
      <c r="O29" s="18">
        <v>56151</v>
      </c>
      <c r="P29" s="18">
        <v>79426</v>
      </c>
      <c r="Q29" s="18">
        <v>86345</v>
      </c>
      <c r="R29" s="20">
        <v>92905</v>
      </c>
    </row>
    <row r="30" spans="1:18" ht="12.75" customHeight="1" x14ac:dyDescent="0.3">
      <c r="A30" s="16" t="s">
        <v>305</v>
      </c>
      <c r="B30" s="12" t="s">
        <v>620</v>
      </c>
      <c r="C30" s="15" t="str">
        <f>VLOOKUP($A30,db_emp!$A$7:$N$156,2,FALSE)</f>
        <v>d1000</v>
      </c>
      <c r="D30" s="74" t="str">
        <f>VLOOKUP($A30,db_emp!$A$7:$N$157,D$5,FALSE)</f>
        <v>Farmácias e Drogarias</v>
      </c>
      <c r="E30" s="16" t="str">
        <f t="shared" si="4"/>
        <v>DMIL</v>
      </c>
      <c r="F30" s="16" t="str">
        <f>VLOOKUP(E30,db_emp!$D$7:$E$156,2,FALSE)</f>
        <v>PROF</v>
      </c>
      <c r="G30" s="83"/>
      <c r="H30" s="66"/>
      <c r="I30" s="23" t="s">
        <v>25</v>
      </c>
      <c r="J30" s="23" t="s">
        <v>25</v>
      </c>
      <c r="K30" s="18">
        <v>-35341</v>
      </c>
      <c r="L30" s="18">
        <v>-72327</v>
      </c>
      <c r="M30" s="18">
        <v>2681</v>
      </c>
      <c r="N30" s="18">
        <v>-7487</v>
      </c>
      <c r="O30" s="18">
        <v>123</v>
      </c>
      <c r="P30" s="18">
        <v>1979</v>
      </c>
      <c r="Q30" s="18">
        <v>11355</v>
      </c>
      <c r="R30" s="18">
        <v>21362</v>
      </c>
    </row>
    <row r="31" spans="1:18" ht="12.75" customHeight="1" x14ac:dyDescent="0.3">
      <c r="A31" s="16" t="s">
        <v>154</v>
      </c>
      <c r="B31" s="12" t="s">
        <v>620</v>
      </c>
      <c r="C31" s="15" t="str">
        <f>VLOOKUP($A31,db_emp!$A$7:$N$156,2,FALSE)</f>
        <v>Grupo DPSP</v>
      </c>
      <c r="D31" s="74" t="str">
        <f>VLOOKUP($A31,db_emp!$A$7:$N$157,D$5,FALSE)</f>
        <v>Farmácias e Drogarias</v>
      </c>
      <c r="E31" s="16" t="str">
        <f t="shared" si="4"/>
        <v>DPSP</v>
      </c>
      <c r="F31" s="16" t="str">
        <f>VLOOKUP(E31,db_emp!$D$7:$E$156,2,FALSE)</f>
        <v>DPSP</v>
      </c>
      <c r="G31" s="83"/>
      <c r="H31" s="66"/>
      <c r="I31" s="18">
        <v>222050</v>
      </c>
      <c r="J31" s="18">
        <v>167241</v>
      </c>
      <c r="K31" s="18">
        <v>104121</v>
      </c>
      <c r="L31" s="18">
        <v>282238</v>
      </c>
      <c r="M31" s="18">
        <v>216587</v>
      </c>
      <c r="N31" s="18">
        <v>245020</v>
      </c>
      <c r="O31" s="18">
        <v>7624</v>
      </c>
      <c r="P31" s="18">
        <v>150240</v>
      </c>
      <c r="Q31" s="18">
        <v>361724</v>
      </c>
      <c r="R31" s="23">
        <v>75874</v>
      </c>
    </row>
    <row r="32" spans="1:18" ht="12.75" customHeight="1" x14ac:dyDescent="0.3">
      <c r="A32" s="16" t="s">
        <v>103</v>
      </c>
      <c r="B32" s="12" t="s">
        <v>620</v>
      </c>
      <c r="C32" s="15" t="str">
        <f>VLOOKUP($A32,db_emp!$A$7:$N$156,2,FALSE)</f>
        <v>EBSERH</v>
      </c>
      <c r="D32" s="69" t="str">
        <f>VLOOKUP($A32,db_emp!$A$7:$N$157,D$5,FALSE)</f>
        <v>Redes Hospitalares</v>
      </c>
      <c r="E32" s="16" t="str">
        <f t="shared" si="4"/>
        <v>EBSE</v>
      </c>
      <c r="F32" s="16" t="str">
        <f>VLOOKUP(E32,db_emp!$D$7:$E$156,2,FALSE)</f>
        <v>EBSE</v>
      </c>
      <c r="G32" s="83"/>
      <c r="H32" s="66"/>
      <c r="I32" s="18">
        <v>-9099</v>
      </c>
      <c r="J32" s="18">
        <v>-7907</v>
      </c>
      <c r="K32" s="18">
        <v>-64517</v>
      </c>
      <c r="L32" s="18">
        <v>-14898</v>
      </c>
      <c r="M32" s="18">
        <v>-277456</v>
      </c>
      <c r="N32" s="18">
        <v>-117909</v>
      </c>
      <c r="O32" s="18">
        <v>-13719</v>
      </c>
      <c r="P32" s="18">
        <v>-218107</v>
      </c>
      <c r="Q32" s="18">
        <v>-454588</v>
      </c>
      <c r="R32" s="238">
        <v>158309</v>
      </c>
    </row>
    <row r="33" spans="1:18" ht="12.75" customHeight="1" x14ac:dyDescent="0.3">
      <c r="A33" s="16" t="s">
        <v>162</v>
      </c>
      <c r="B33" s="12" t="s">
        <v>620</v>
      </c>
      <c r="C33" s="15" t="str">
        <f>VLOOKUP($A33,db_emp!$A$7:$N$156,2,FALSE)</f>
        <v>Hospital Albert Einstein</v>
      </c>
      <c r="D33" s="69" t="str">
        <f>VLOOKUP($A33,db_emp!$A$7:$N$157,D$5,FALSE)</f>
        <v>Redes Hospitalares</v>
      </c>
      <c r="E33" s="16" t="str">
        <f t="shared" si="4"/>
        <v>EINS</v>
      </c>
      <c r="F33" s="16" t="str">
        <f>VLOOKUP(E33,db_emp!$D$7:$E$156,2,FALSE)</f>
        <v>EINS</v>
      </c>
      <c r="G33" s="83"/>
      <c r="H33" s="66"/>
      <c r="I33" s="23">
        <v>175952</v>
      </c>
      <c r="J33" s="23">
        <v>224561</v>
      </c>
      <c r="K33" s="18" t="s">
        <v>25</v>
      </c>
      <c r="L33" s="18">
        <v>255492</v>
      </c>
      <c r="M33" s="18">
        <v>240154</v>
      </c>
      <c r="N33" s="18">
        <v>488801</v>
      </c>
      <c r="O33" s="18">
        <v>182457</v>
      </c>
      <c r="P33" s="18">
        <v>518529</v>
      </c>
      <c r="Q33" s="23">
        <v>315243</v>
      </c>
      <c r="R33" s="23">
        <v>349433</v>
      </c>
    </row>
    <row r="34" spans="1:18" ht="12.75" customHeight="1" x14ac:dyDescent="0.3">
      <c r="A34" s="16" t="s">
        <v>166</v>
      </c>
      <c r="B34" s="12" t="s">
        <v>620</v>
      </c>
      <c r="C34" s="15" t="str">
        <f>VLOOKUP($A34,db_emp!$A$7:$N$156,2,FALSE)</f>
        <v>Elfa Medicamentos</v>
      </c>
      <c r="D34" s="82" t="str">
        <f>VLOOKUP($A34,db_emp!$A$7:$N$157,D$5,FALSE)</f>
        <v>Distribuição</v>
      </c>
      <c r="E34" s="16" t="str">
        <f t="shared" si="4"/>
        <v>ELFA</v>
      </c>
      <c r="F34" s="16" t="str">
        <f>VLOOKUP(E34,db_emp!$D$7:$E$156,2,FALSE)</f>
        <v>ELFA</v>
      </c>
      <c r="G34" s="83"/>
      <c r="H34" s="66"/>
      <c r="I34" s="231" t="s">
        <v>25</v>
      </c>
      <c r="J34" s="33" t="s">
        <v>25</v>
      </c>
      <c r="K34" s="34">
        <v>15377</v>
      </c>
      <c r="L34" s="233">
        <v>14157</v>
      </c>
      <c r="M34" s="233">
        <v>60518</v>
      </c>
      <c r="N34" s="34">
        <v>39560</v>
      </c>
      <c r="O34" s="233">
        <v>40942</v>
      </c>
      <c r="P34" s="34">
        <v>176741</v>
      </c>
      <c r="Q34" s="25">
        <v>71592</v>
      </c>
      <c r="R34" s="20">
        <v>-42863</v>
      </c>
    </row>
    <row r="35" spans="1:18" ht="12.75" customHeight="1" x14ac:dyDescent="0.3">
      <c r="A35" s="16" t="s">
        <v>170</v>
      </c>
      <c r="B35" s="12" t="s">
        <v>620</v>
      </c>
      <c r="C35" s="15" t="str">
        <f>VLOOKUP($A35,db_emp!$A$7:$N$156,2,FALSE)</f>
        <v>EMS</v>
      </c>
      <c r="D35" s="64" t="str">
        <f>VLOOKUP($A35,db_emp!$A$7:$N$157,D$5,FALSE)</f>
        <v>Ind. Farmacêutica</v>
      </c>
      <c r="E35" s="16" t="str">
        <f t="shared" si="4"/>
        <v>EMSA</v>
      </c>
      <c r="F35" s="16" t="str">
        <f>VLOOKUP(E35,db_emp!$D$7:$E$156,2,FALSE)</f>
        <v>EMSA</v>
      </c>
      <c r="G35" s="83"/>
      <c r="H35" s="66"/>
      <c r="I35" s="23" t="s">
        <v>25</v>
      </c>
      <c r="J35" s="23" t="s">
        <v>25</v>
      </c>
      <c r="K35" s="23" t="s">
        <v>25</v>
      </c>
      <c r="L35" s="23">
        <v>306799</v>
      </c>
      <c r="M35" s="18">
        <v>288197</v>
      </c>
      <c r="N35" s="18">
        <v>418138</v>
      </c>
      <c r="O35" s="18">
        <v>109009</v>
      </c>
      <c r="P35" s="18">
        <v>316533</v>
      </c>
      <c r="Q35" s="18">
        <v>312627</v>
      </c>
      <c r="R35" s="70">
        <v>333060</v>
      </c>
    </row>
    <row r="36" spans="1:18" ht="12.75" customHeight="1" x14ac:dyDescent="0.3">
      <c r="A36" s="16" t="s">
        <v>174</v>
      </c>
      <c r="B36" s="12" t="s">
        <v>620</v>
      </c>
      <c r="C36" s="15" t="str">
        <f>VLOOKUP($A36,db_emp!$A$7:$N$156,2,FALSE)</f>
        <v>Eurofarma</v>
      </c>
      <c r="D36" s="64" t="str">
        <f>VLOOKUP($A36,db_emp!$A$7:$N$157,D$5,FALSE)</f>
        <v>Ind. Farmacêutica</v>
      </c>
      <c r="E36" s="16" t="str">
        <f t="shared" si="4"/>
        <v>EURO</v>
      </c>
      <c r="F36" s="16" t="str">
        <f>VLOOKUP(E36,db_emp!$D$7:$E$156,2,FALSE)</f>
        <v>EURO</v>
      </c>
      <c r="G36" s="83"/>
      <c r="H36" s="66"/>
      <c r="I36" s="23">
        <v>183068</v>
      </c>
      <c r="J36" s="23">
        <v>191686</v>
      </c>
      <c r="K36" s="23" t="s">
        <v>25</v>
      </c>
      <c r="L36" s="18">
        <v>368393</v>
      </c>
      <c r="M36" s="18">
        <v>491617</v>
      </c>
      <c r="N36" s="18">
        <v>579241</v>
      </c>
      <c r="O36" s="18">
        <v>848970</v>
      </c>
      <c r="P36" s="209">
        <v>999894</v>
      </c>
      <c r="Q36" s="18">
        <v>1001047</v>
      </c>
      <c r="R36" s="51">
        <v>649698</v>
      </c>
    </row>
    <row r="37" spans="1:18" ht="12.75" customHeight="1" x14ac:dyDescent="0.3">
      <c r="A37" s="16" t="s">
        <v>178</v>
      </c>
      <c r="B37" s="12" t="s">
        <v>620</v>
      </c>
      <c r="C37" s="15" t="str">
        <f>VLOOKUP($A37,db_emp!$A$7:$N$156,2,FALSE)</f>
        <v>Fundação do ABC</v>
      </c>
      <c r="D37" s="75" t="str">
        <f>VLOOKUP($A37,db_emp!$A$7:$N$157,D$5,FALSE)</f>
        <v>Gestão como OS</v>
      </c>
      <c r="E37" s="16" t="str">
        <f t="shared" si="4"/>
        <v>FABC</v>
      </c>
      <c r="F37" s="16" t="str">
        <f>VLOOKUP(E37,db_emp!$D$7:$E$156,2,FALSE)</f>
        <v>FABC</v>
      </c>
      <c r="G37" s="83"/>
      <c r="H37" s="66"/>
      <c r="I37" s="18">
        <v>37413</v>
      </c>
      <c r="J37" s="18">
        <v>-67712</v>
      </c>
      <c r="K37" s="18">
        <v>-31778</v>
      </c>
      <c r="L37" s="18">
        <v>-62834</v>
      </c>
      <c r="M37" s="18">
        <v>-7354</v>
      </c>
      <c r="N37" s="18">
        <v>-76651</v>
      </c>
      <c r="O37" s="18">
        <v>5852</v>
      </c>
      <c r="P37" s="18">
        <v>-61079</v>
      </c>
      <c r="Q37" s="18">
        <v>34687</v>
      </c>
      <c r="R37" s="18">
        <v>130192</v>
      </c>
    </row>
    <row r="38" spans="1:18" ht="12.75" customHeight="1" x14ac:dyDescent="0.3">
      <c r="A38" s="8" t="s">
        <v>185</v>
      </c>
      <c r="B38" s="12" t="s">
        <v>620</v>
      </c>
      <c r="C38" s="15" t="str">
        <f>VLOOKUP($A38,db_emp!$A$7:$N$156,2,FALSE)</f>
        <v>FFM USP</v>
      </c>
      <c r="D38" s="69" t="str">
        <f>VLOOKUP($A38,db_emp!$A$7:$N$157,D$5,FALSE)</f>
        <v>Redes Hospitalares</v>
      </c>
      <c r="E38" s="16" t="str">
        <f t="shared" si="4"/>
        <v>FFME</v>
      </c>
      <c r="F38" s="8" t="s">
        <v>185</v>
      </c>
      <c r="G38" s="83"/>
      <c r="H38" s="66"/>
      <c r="I38" s="45">
        <v>90281</v>
      </c>
      <c r="J38" s="45">
        <v>51024</v>
      </c>
      <c r="K38" s="45">
        <v>58921</v>
      </c>
      <c r="L38" s="45">
        <v>22546</v>
      </c>
      <c r="M38" s="45">
        <v>49896</v>
      </c>
      <c r="N38" s="45">
        <v>77752</v>
      </c>
      <c r="O38" s="45">
        <v>1616474</v>
      </c>
      <c r="P38" s="45">
        <v>75079</v>
      </c>
      <c r="Q38" s="45">
        <v>92786</v>
      </c>
      <c r="R38" s="45">
        <v>95068</v>
      </c>
    </row>
    <row r="39" spans="1:18" ht="12.75" customHeight="1" x14ac:dyDescent="0.3">
      <c r="A39" s="16" t="s">
        <v>189</v>
      </c>
      <c r="B39" s="12" t="s">
        <v>620</v>
      </c>
      <c r="C39" s="15" t="str">
        <f>VLOOKUP($A39,db_emp!$A$7:$N$156,2,FALSE)</f>
        <v>Fleury</v>
      </c>
      <c r="D39" s="72" t="str">
        <f>VLOOKUP($A39,db_emp!$A$7:$N$157,D$5,FALSE)</f>
        <v>Diagnóstico e Terapia</v>
      </c>
      <c r="E39" s="16" t="str">
        <f t="shared" ref="E39:E71" si="5">A39</f>
        <v>FLEU</v>
      </c>
      <c r="F39" s="16" t="str">
        <f>VLOOKUP(E39,db_emp!$D$7:$E$156,2,FALSE)</f>
        <v>FLEU</v>
      </c>
      <c r="G39" s="83"/>
      <c r="H39" s="66"/>
      <c r="I39" s="34">
        <v>85802</v>
      </c>
      <c r="J39" s="34">
        <v>107343</v>
      </c>
      <c r="K39" s="34">
        <v>228749</v>
      </c>
      <c r="L39" s="34">
        <v>320618</v>
      </c>
      <c r="M39" s="34">
        <v>331585</v>
      </c>
      <c r="N39" s="34">
        <v>312317</v>
      </c>
      <c r="O39" s="34">
        <v>256961</v>
      </c>
      <c r="P39" s="34">
        <v>351491</v>
      </c>
      <c r="Q39" s="34">
        <v>308731</v>
      </c>
      <c r="R39" s="23">
        <v>420823</v>
      </c>
    </row>
    <row r="40" spans="1:18" ht="12.75" customHeight="1" x14ac:dyDescent="0.3">
      <c r="A40" s="16" t="s">
        <v>201</v>
      </c>
      <c r="B40" s="12" t="s">
        <v>620</v>
      </c>
      <c r="C40" s="15" t="str">
        <f>VLOOKUP($A40,db_emp!$A$7:$N$156,2,FALSE)</f>
        <v>GEAP</v>
      </c>
      <c r="D40" s="73" t="str">
        <f>VLOOKUP($A40,db_emp!$A$7:$N$157,D$5,FALSE)</f>
        <v>Planos e Seguros</v>
      </c>
      <c r="E40" s="16" t="str">
        <f t="shared" si="5"/>
        <v>GEAP</v>
      </c>
      <c r="F40" s="16" t="str">
        <f>VLOOKUP(E40,db_emp!$D$7:$E$156,2,FALSE)</f>
        <v>GEAP</v>
      </c>
      <c r="G40" s="83"/>
      <c r="H40" s="66"/>
      <c r="I40" s="18">
        <v>98303</v>
      </c>
      <c r="J40" s="18">
        <v>-202452</v>
      </c>
      <c r="K40" s="18">
        <v>153828</v>
      </c>
      <c r="L40" s="18">
        <v>243036</v>
      </c>
      <c r="M40" s="18">
        <v>295932</v>
      </c>
      <c r="N40" s="18">
        <v>131596</v>
      </c>
      <c r="O40" s="18">
        <v>565480</v>
      </c>
      <c r="P40" s="18">
        <v>636780</v>
      </c>
      <c r="Q40" s="18">
        <v>144591</v>
      </c>
      <c r="R40" s="18">
        <v>279023</v>
      </c>
    </row>
    <row r="41" spans="1:18" ht="12.75" customHeight="1" x14ac:dyDescent="0.3">
      <c r="A41" s="16" t="s">
        <v>107</v>
      </c>
      <c r="B41" s="12" t="s">
        <v>620</v>
      </c>
      <c r="C41" s="15" t="str">
        <f>VLOOKUP($A41,db_emp!$A$7:$N$156,2,FALSE)</f>
        <v>GHC (Grupo Hospitalar Conceição)</v>
      </c>
      <c r="D41" s="69" t="str">
        <f>VLOOKUP($A41,db_emp!$A$7:$N$157,D$5,FALSE)</f>
        <v>Redes Hospitalares</v>
      </c>
      <c r="E41" s="16" t="str">
        <f t="shared" si="5"/>
        <v>GHCO</v>
      </c>
      <c r="F41" s="16" t="str">
        <f>VLOOKUP(E41,db_emp!$D$7:$E$156,2,FALSE)</f>
        <v>GHCO</v>
      </c>
      <c r="G41" s="83"/>
      <c r="H41" s="66"/>
      <c r="I41" s="18">
        <v>-458311</v>
      </c>
      <c r="J41" s="18">
        <v>-302633</v>
      </c>
      <c r="K41" s="19">
        <v>297738</v>
      </c>
      <c r="L41" s="18">
        <v>-427759</v>
      </c>
      <c r="M41" s="18">
        <v>2075019</v>
      </c>
      <c r="N41" s="18">
        <v>-38703</v>
      </c>
      <c r="O41" s="18">
        <v>41734</v>
      </c>
      <c r="P41" s="18">
        <v>-27223</v>
      </c>
      <c r="Q41" s="17">
        <v>-94472</v>
      </c>
      <c r="R41" s="23">
        <v>-64239</v>
      </c>
    </row>
    <row r="42" spans="1:18" ht="12.75" customHeight="1" x14ac:dyDescent="0.3">
      <c r="A42" s="16" t="s">
        <v>220</v>
      </c>
      <c r="B42" s="12" t="s">
        <v>620</v>
      </c>
      <c r="C42" s="15" t="str">
        <f>VLOOKUP($A42,db_emp!$A$7:$N$156,2,FALSE)</f>
        <v>Notre Dame Participações S.A.</v>
      </c>
      <c r="D42" s="73" t="str">
        <f>VLOOKUP($A42,db_emp!$A$7:$N$157,D$5,FALSE)</f>
        <v>Planos e Seguros</v>
      </c>
      <c r="E42" s="16" t="str">
        <f t="shared" si="5"/>
        <v>GNDP</v>
      </c>
      <c r="F42" s="16" t="str">
        <f>VLOOKUP(E42,db_emp!$D$7:$E$156,2,FALSE)</f>
        <v>HAPV</v>
      </c>
      <c r="G42" s="83"/>
      <c r="H42" s="66"/>
      <c r="I42" s="18">
        <v>-93623</v>
      </c>
      <c r="J42" s="18">
        <v>58330</v>
      </c>
      <c r="K42" s="18">
        <v>85736</v>
      </c>
      <c r="L42" s="18">
        <v>238165</v>
      </c>
      <c r="M42" s="18">
        <v>334073</v>
      </c>
      <c r="N42" s="18">
        <v>423583</v>
      </c>
      <c r="O42" s="18">
        <v>735745</v>
      </c>
      <c r="P42" s="18">
        <v>-160884</v>
      </c>
      <c r="Q42" s="26" t="s">
        <v>25</v>
      </c>
      <c r="R42" s="26" t="s">
        <v>25</v>
      </c>
    </row>
    <row r="43" spans="1:18" ht="12.75" customHeight="1" x14ac:dyDescent="0.3">
      <c r="A43" s="16" t="s">
        <v>204</v>
      </c>
      <c r="B43" s="12" t="s">
        <v>620</v>
      </c>
      <c r="C43" s="15" t="str">
        <f>VLOOKUP($A43,db_emp!$A$7:$N$156,2,FALSE)</f>
        <v>Golden Cross/Vision Med</v>
      </c>
      <c r="D43" s="73" t="str">
        <f>VLOOKUP($A43,db_emp!$A$7:$N$157,D$5,FALSE)</f>
        <v>Planos e Seguros</v>
      </c>
      <c r="E43" s="16" t="str">
        <f t="shared" si="5"/>
        <v>GOLD</v>
      </c>
      <c r="F43" s="16" t="str">
        <f>VLOOKUP(E43,db_emp!$D$7:$E$156,2,FALSE)</f>
        <v>GOLD</v>
      </c>
      <c r="G43" s="83"/>
      <c r="H43" s="66"/>
      <c r="I43" s="23" t="s">
        <v>25</v>
      </c>
      <c r="J43" s="23" t="s">
        <v>25</v>
      </c>
      <c r="K43" s="23" t="s">
        <v>25</v>
      </c>
      <c r="L43" s="18">
        <v>-12253</v>
      </c>
      <c r="M43" s="18">
        <v>-14836</v>
      </c>
      <c r="N43" s="18">
        <v>-67617</v>
      </c>
      <c r="O43" s="18">
        <v>43062</v>
      </c>
      <c r="P43" s="18">
        <v>37582</v>
      </c>
      <c r="Q43" s="18">
        <v>-54853</v>
      </c>
      <c r="R43" s="23">
        <v>279442</v>
      </c>
    </row>
    <row r="44" spans="1:18" ht="12.75" customHeight="1" x14ac:dyDescent="0.3">
      <c r="A44" s="16" t="s">
        <v>208</v>
      </c>
      <c r="B44" s="12" t="s">
        <v>620</v>
      </c>
      <c r="C44" s="15" t="str">
        <f>VLOOKUP($A44,db_emp!$A$7:$N$156,2,FALSE)</f>
        <v>GSK Farma</v>
      </c>
      <c r="D44" s="64" t="str">
        <f>VLOOKUP($A44,db_emp!$A$7:$N$157,D$5,FALSE)</f>
        <v>Ind. Farmacêutica</v>
      </c>
      <c r="E44" s="16" t="str">
        <f t="shared" si="5"/>
        <v>GSKF</v>
      </c>
      <c r="F44" s="16" t="str">
        <f>VLOOKUP(E44,db_emp!$D$7:$E$156,2,FALSE)</f>
        <v>GSKF</v>
      </c>
      <c r="G44" s="83"/>
      <c r="H44" s="66"/>
      <c r="I44" s="23" t="s">
        <v>25</v>
      </c>
      <c r="J44" s="23" t="s">
        <v>25</v>
      </c>
      <c r="K44" s="23" t="s">
        <v>25</v>
      </c>
      <c r="L44" s="23" t="s">
        <v>25</v>
      </c>
      <c r="M44" s="23" t="s">
        <v>25</v>
      </c>
      <c r="N44" s="18">
        <v>48</v>
      </c>
      <c r="O44" s="18">
        <v>3036</v>
      </c>
      <c r="P44" s="18">
        <v>137787</v>
      </c>
      <c r="Q44" s="18">
        <v>74388</v>
      </c>
      <c r="R44" s="18">
        <v>215500</v>
      </c>
    </row>
    <row r="45" spans="1:18" ht="12.75" customHeight="1" x14ac:dyDescent="0.3">
      <c r="A45" s="16" t="s">
        <v>212</v>
      </c>
      <c r="B45" s="12" t="s">
        <v>620</v>
      </c>
      <c r="C45" s="15" t="str">
        <f>VLOOKUP($A45,db_emp!$A$7:$N$156,2,FALSE)</f>
        <v>Hospital Alemão Oswaldo Cruz</v>
      </c>
      <c r="D45" s="69" t="str">
        <f>VLOOKUP($A45,db_emp!$A$7:$N$157,D$5,FALSE)</f>
        <v>Redes Hospitalares</v>
      </c>
      <c r="E45" s="16" t="str">
        <f t="shared" si="5"/>
        <v>HAOC</v>
      </c>
      <c r="F45" s="16" t="str">
        <f>VLOOKUP(E45,db_emp!$D$7:$E$156,2,FALSE)</f>
        <v>HAOC</v>
      </c>
      <c r="G45" s="83"/>
      <c r="H45" s="66"/>
      <c r="I45" s="23" t="s">
        <v>25</v>
      </c>
      <c r="J45" s="23" t="s">
        <v>25</v>
      </c>
      <c r="K45" s="23" t="s">
        <v>25</v>
      </c>
      <c r="L45" s="23" t="s">
        <v>25</v>
      </c>
      <c r="M45" s="23">
        <v>36014.58</v>
      </c>
      <c r="N45" s="23">
        <v>63016.25</v>
      </c>
      <c r="O45" s="23">
        <v>-3488.62</v>
      </c>
      <c r="P45" s="23">
        <v>59292.03</v>
      </c>
      <c r="Q45" s="23">
        <v>31106.62</v>
      </c>
      <c r="R45" s="23">
        <v>10182</v>
      </c>
    </row>
    <row r="46" spans="1:18" ht="12.75" customHeight="1" x14ac:dyDescent="0.3">
      <c r="A46" s="16" t="s">
        <v>217</v>
      </c>
      <c r="B46" s="12" t="s">
        <v>620</v>
      </c>
      <c r="C46" s="15" t="str">
        <f>VLOOKUP($A46,db_emp!$A$7:$N$156,2,FALSE)</f>
        <v>Hapvida</v>
      </c>
      <c r="D46" s="73" t="str">
        <f>VLOOKUP($A46,db_emp!$A$7:$N$157,D$5,FALSE)</f>
        <v>Planos e Seguros</v>
      </c>
      <c r="E46" s="16" t="str">
        <f t="shared" si="5"/>
        <v>HAPV</v>
      </c>
      <c r="F46" s="16" t="str">
        <f>VLOOKUP(E46,db_emp!$D$7:$E$156,2,FALSE)</f>
        <v>HAPV</v>
      </c>
      <c r="G46" s="83"/>
      <c r="H46" s="66"/>
      <c r="I46" s="18">
        <v>289000</v>
      </c>
      <c r="J46" s="18">
        <v>311334</v>
      </c>
      <c r="K46" s="18">
        <v>456493</v>
      </c>
      <c r="L46" s="18">
        <v>650598</v>
      </c>
      <c r="M46" s="18">
        <v>788334</v>
      </c>
      <c r="N46" s="18">
        <v>851846</v>
      </c>
      <c r="O46" s="18">
        <v>785299</v>
      </c>
      <c r="P46" s="18">
        <v>500336</v>
      </c>
      <c r="Q46" s="18">
        <v>-775839</v>
      </c>
      <c r="R46" s="23">
        <v>-739247</v>
      </c>
    </row>
    <row r="47" spans="1:18" ht="12.75" customHeight="1" x14ac:dyDescent="0.3">
      <c r="A47" s="16" t="s">
        <v>227</v>
      </c>
      <c r="B47" s="12" t="s">
        <v>620</v>
      </c>
      <c r="C47" s="15" t="str">
        <f>VLOOKUP($A47,db_emp!$A$7:$N$156,2,FALSE)</f>
        <v>HCOR</v>
      </c>
      <c r="D47" s="69" t="str">
        <f>VLOOKUP($A47,db_emp!$A$7:$N$157,D$5,FALSE)</f>
        <v>Redes Hospitalares</v>
      </c>
      <c r="E47" s="16" t="str">
        <f t="shared" si="5"/>
        <v>HCOR</v>
      </c>
      <c r="F47" s="16" t="str">
        <f>VLOOKUP(E47,db_emp!$D$7:$E$156,2,FALSE)</f>
        <v>HCOR</v>
      </c>
      <c r="G47" s="83"/>
      <c r="H47" s="66"/>
      <c r="I47" s="67" t="s">
        <v>25</v>
      </c>
      <c r="J47" s="67" t="s">
        <v>25</v>
      </c>
      <c r="K47" s="67" t="s">
        <v>25</v>
      </c>
      <c r="L47" s="67" t="s">
        <v>25</v>
      </c>
      <c r="M47" s="67" t="s">
        <v>25</v>
      </c>
      <c r="N47" s="23">
        <v>18077</v>
      </c>
      <c r="O47" s="18">
        <v>-6781</v>
      </c>
      <c r="P47" s="18">
        <v>31440</v>
      </c>
      <c r="Q47" s="18">
        <v>-13771</v>
      </c>
      <c r="R47" s="23">
        <v>13854</v>
      </c>
    </row>
    <row r="48" spans="1:18" ht="12.75" customHeight="1" x14ac:dyDescent="0.3">
      <c r="A48" s="77" t="s">
        <v>933</v>
      </c>
      <c r="B48" s="62" t="s">
        <v>620</v>
      </c>
      <c r="C48" s="58" t="str">
        <f>VLOOKUP($A48,db_emp!$A$7:$N$156,2,FALSE)</f>
        <v>Hemobrás</v>
      </c>
      <c r="D48" s="76" t="str">
        <f>VLOOKUP($A48,db_emp!$A$7:$N$157,D$5,FALSE)</f>
        <v>Ind. Farmacêutica</v>
      </c>
      <c r="E48" s="77" t="str">
        <f t="shared" si="5"/>
        <v>HEBR</v>
      </c>
      <c r="F48" s="16" t="str">
        <f>VLOOKUP(E48,db_emp!$D$7:$E$156,2,FALSE)</f>
        <v>HEBR</v>
      </c>
      <c r="G48" s="83"/>
      <c r="H48" s="225"/>
      <c r="I48" s="67">
        <v>-184477.80600000001</v>
      </c>
      <c r="J48" s="67">
        <v>-414529.37099999998</v>
      </c>
      <c r="K48" s="67">
        <v>117173.304</v>
      </c>
      <c r="L48" s="67">
        <v>171913.66500000001</v>
      </c>
      <c r="M48" s="67">
        <v>-21029.690999999999</v>
      </c>
      <c r="N48" s="23">
        <v>143916.84299999999</v>
      </c>
      <c r="O48" s="18">
        <v>-6328.1970000000001</v>
      </c>
      <c r="P48" s="18">
        <v>234032.976</v>
      </c>
      <c r="Q48" s="18">
        <v>190207.193</v>
      </c>
      <c r="R48" s="23">
        <v>326606.83299999998</v>
      </c>
    </row>
    <row r="49" spans="1:18" ht="12.75" customHeight="1" x14ac:dyDescent="0.3">
      <c r="A49" s="16" t="s">
        <v>193</v>
      </c>
      <c r="B49" s="12" t="s">
        <v>620</v>
      </c>
      <c r="C49" s="15" t="str">
        <f>VLOOKUP($A49,db_emp!$A$7:$N$156,2,FALSE)</f>
        <v>Hermes Pardini</v>
      </c>
      <c r="D49" s="72" t="str">
        <f>VLOOKUP($A49,db_emp!$A$7:$N$157,D$5,FALSE)</f>
        <v>Diagnóstico e Terapia</v>
      </c>
      <c r="E49" s="16" t="str">
        <f t="shared" si="5"/>
        <v>HEPA</v>
      </c>
      <c r="F49" s="16" t="str">
        <f>VLOOKUP(E49,db_emp!$D$7:$E$156,2,FALSE)</f>
        <v>FLEU</v>
      </c>
      <c r="G49" s="83"/>
      <c r="H49" s="66"/>
      <c r="I49" s="25">
        <v>84392</v>
      </c>
      <c r="J49" s="25">
        <v>84200</v>
      </c>
      <c r="K49" s="25">
        <v>102944</v>
      </c>
      <c r="L49" s="25">
        <v>129673</v>
      </c>
      <c r="M49" s="25">
        <v>123353</v>
      </c>
      <c r="N49" s="34">
        <v>158404</v>
      </c>
      <c r="O49" s="25">
        <v>126611</v>
      </c>
      <c r="P49" s="25">
        <v>213993</v>
      </c>
      <c r="Q49" s="25">
        <v>173012</v>
      </c>
      <c r="R49" s="49" t="s">
        <v>25</v>
      </c>
    </row>
    <row r="50" spans="1:18" ht="12.75" customHeight="1" x14ac:dyDescent="0.3">
      <c r="A50" s="16" t="s">
        <v>230</v>
      </c>
      <c r="B50" s="12" t="s">
        <v>620</v>
      </c>
      <c r="C50" s="15" t="str">
        <f>VLOOKUP($A50,db_emp!$A$7:$N$156,2,FALSE)</f>
        <v>Hospital Care</v>
      </c>
      <c r="D50" s="69" t="str">
        <f>VLOOKUP($A50,db_emp!$A$7:$N$157,D$5,FALSE)</f>
        <v>Redes Hospitalares</v>
      </c>
      <c r="E50" s="16" t="str">
        <f t="shared" si="5"/>
        <v>HOCA</v>
      </c>
      <c r="F50" s="16" t="str">
        <f>VLOOKUP(E50,db_emp!$D$7:$E$156,2,FALSE)</f>
        <v>HOCA</v>
      </c>
      <c r="G50" s="83"/>
      <c r="H50" s="66"/>
      <c r="I50" s="67" t="s">
        <v>25</v>
      </c>
      <c r="J50" s="67" t="s">
        <v>25</v>
      </c>
      <c r="K50" s="67" t="s">
        <v>25</v>
      </c>
      <c r="L50" s="18">
        <v>12804</v>
      </c>
      <c r="M50" s="18">
        <v>18666</v>
      </c>
      <c r="N50" s="18">
        <v>-24150</v>
      </c>
      <c r="O50" s="18">
        <v>12097</v>
      </c>
      <c r="P50" s="19">
        <v>79694</v>
      </c>
      <c r="Q50" s="19">
        <v>-41876</v>
      </c>
      <c r="R50" s="24">
        <v>250826</v>
      </c>
    </row>
    <row r="51" spans="1:18" ht="12.75" customHeight="1" x14ac:dyDescent="0.3">
      <c r="A51" s="16" t="s">
        <v>234</v>
      </c>
      <c r="B51" s="12" t="s">
        <v>620</v>
      </c>
      <c r="C51" s="15" t="str">
        <f>VLOOKUP($A51,db_emp!$A$7:$N$156,2,FALSE)</f>
        <v>Hypera Pharma</v>
      </c>
      <c r="D51" s="207" t="str">
        <f>VLOOKUP($A51,db_emp!$A$7:$N$157,D$5,FALSE)</f>
        <v>Ind. Farmacêutica</v>
      </c>
      <c r="E51" s="16" t="str">
        <f t="shared" si="5"/>
        <v>HYPE</v>
      </c>
      <c r="F51" s="16" t="str">
        <f>VLOOKUP(E51,db_emp!$D$7:$E$156,2,FALSE)</f>
        <v>HYPE</v>
      </c>
      <c r="G51" s="83"/>
      <c r="H51" s="66"/>
      <c r="I51" s="18">
        <v>402695</v>
      </c>
      <c r="J51" s="18">
        <v>559872</v>
      </c>
      <c r="K51" s="18">
        <v>1177748</v>
      </c>
      <c r="L51" s="18">
        <v>964942</v>
      </c>
      <c r="M51" s="18">
        <v>1129601</v>
      </c>
      <c r="N51" s="18">
        <v>1164040</v>
      </c>
      <c r="O51" s="18">
        <v>1295116</v>
      </c>
      <c r="P51" s="18">
        <v>1330305</v>
      </c>
      <c r="Q51" s="18">
        <v>1698399</v>
      </c>
      <c r="R51" s="18">
        <v>1647690</v>
      </c>
    </row>
    <row r="52" spans="1:18" ht="12.75" customHeight="1" x14ac:dyDescent="0.3">
      <c r="A52" s="16" t="s">
        <v>147</v>
      </c>
      <c r="B52" s="12" t="s">
        <v>620</v>
      </c>
      <c r="C52" s="15" t="str">
        <f>VLOOKUP($A52,db_emp!$A$7:$N$156,2,FALSE)</f>
        <v>Rede Ímpar</v>
      </c>
      <c r="D52" s="180" t="str">
        <f>VLOOKUP($A52,db_emp!$A$7:$N$157,D$5,FALSE)</f>
        <v>Redes Hospitalares</v>
      </c>
      <c r="E52" s="16" t="str">
        <f t="shared" si="5"/>
        <v>IMPA</v>
      </c>
      <c r="F52" s="16" t="str">
        <f>VLOOKUP(E52,db_emp!$D$7:$E$156,2,FALSE)</f>
        <v>DASA</v>
      </c>
      <c r="G52" s="83"/>
      <c r="H52" s="66"/>
      <c r="I52" s="23" t="s">
        <v>25</v>
      </c>
      <c r="J52" s="18">
        <v>7624</v>
      </c>
      <c r="K52" s="18">
        <v>67859</v>
      </c>
      <c r="L52" s="18">
        <v>118929</v>
      </c>
      <c r="M52" s="18">
        <v>173484</v>
      </c>
      <c r="N52" s="18">
        <v>186230</v>
      </c>
      <c r="O52" s="18">
        <v>-39387</v>
      </c>
      <c r="P52" s="18">
        <v>38800</v>
      </c>
      <c r="Q52" s="23" t="s">
        <v>25</v>
      </c>
      <c r="R52" s="23" t="s">
        <v>25</v>
      </c>
    </row>
    <row r="53" spans="1:18" ht="12.75" customHeight="1" x14ac:dyDescent="0.3">
      <c r="A53" s="16" t="s">
        <v>242</v>
      </c>
      <c r="B53" s="12" t="s">
        <v>620</v>
      </c>
      <c r="C53" s="15" t="str">
        <f>VLOOKUP($A53,db_emp!$A$7:$N$156,2,FALSE)</f>
        <v>Kora Saúde</v>
      </c>
      <c r="D53" s="180" t="str">
        <f>VLOOKUP($A53,db_emp!$A$7:$N$157,D$5,FALSE)</f>
        <v>Redes Hospitalares</v>
      </c>
      <c r="E53" s="16" t="str">
        <f t="shared" si="5"/>
        <v>KORA</v>
      </c>
      <c r="F53" s="16" t="str">
        <f>VLOOKUP(E53,db_emp!$D$7:$E$156,2,FALSE)</f>
        <v>KORA</v>
      </c>
      <c r="G53" s="83"/>
      <c r="H53" s="66"/>
      <c r="I53" s="23" t="s">
        <v>25</v>
      </c>
      <c r="J53" s="23" t="s">
        <v>25</v>
      </c>
      <c r="K53" s="23" t="s">
        <v>25</v>
      </c>
      <c r="L53" s="23">
        <v>8223</v>
      </c>
      <c r="M53" s="17">
        <v>2041</v>
      </c>
      <c r="N53" s="23">
        <v>2327</v>
      </c>
      <c r="O53" s="18">
        <v>17540</v>
      </c>
      <c r="P53" s="18">
        <v>-54955</v>
      </c>
      <c r="Q53" s="18">
        <v>-94469</v>
      </c>
      <c r="R53" s="23">
        <v>-158069</v>
      </c>
    </row>
    <row r="54" spans="1:18" ht="12.75" customHeight="1" x14ac:dyDescent="0.3">
      <c r="A54" s="16" t="s">
        <v>246</v>
      </c>
      <c r="B54" s="12" t="s">
        <v>620</v>
      </c>
      <c r="C54" s="15" t="str">
        <f>VLOOKUP($A54,db_emp!$A$7:$N$156,2,FALSE)</f>
        <v>Libbs</v>
      </c>
      <c r="D54" s="76" t="str">
        <f>VLOOKUP($A54,db_emp!$A$7:$N$157,D$5,FALSE)</f>
        <v>Ind. Farmacêutica</v>
      </c>
      <c r="E54" s="16" t="str">
        <f t="shared" si="5"/>
        <v>LIBB</v>
      </c>
      <c r="F54" s="16" t="str">
        <f>VLOOKUP(E54,db_emp!$D$7:$E$156,2,FALSE)</f>
        <v>LIBB</v>
      </c>
      <c r="G54" s="83"/>
      <c r="H54" s="66"/>
      <c r="I54" s="120" t="s">
        <v>25</v>
      </c>
      <c r="J54" s="120" t="s">
        <v>25</v>
      </c>
      <c r="K54" s="120" t="s">
        <v>25</v>
      </c>
      <c r="L54" s="120" t="s">
        <v>25</v>
      </c>
      <c r="M54" s="120" t="s">
        <v>25</v>
      </c>
      <c r="N54" s="120">
        <v>149958</v>
      </c>
      <c r="O54" s="120">
        <v>240519</v>
      </c>
      <c r="P54" s="120">
        <v>268472</v>
      </c>
      <c r="Q54" s="184">
        <v>294208</v>
      </c>
      <c r="R54" s="60">
        <v>429449</v>
      </c>
    </row>
    <row r="55" spans="1:18" ht="12.75" customHeight="1" x14ac:dyDescent="0.3">
      <c r="A55" s="16" t="s">
        <v>250</v>
      </c>
      <c r="B55" s="12" t="s">
        <v>620</v>
      </c>
      <c r="C55" s="15" t="str">
        <f>VLOOKUP($A55,db_emp!$A$7:$N$156,2,FALSE)</f>
        <v>Mater Dei</v>
      </c>
      <c r="D55" s="181" t="str">
        <f>VLOOKUP($A55,db_emp!$A$7:$N$157,D$5,FALSE)</f>
        <v>Redes Hospitalares</v>
      </c>
      <c r="E55" s="16" t="str">
        <f t="shared" si="5"/>
        <v>MDEI</v>
      </c>
      <c r="F55" s="16" t="str">
        <f>VLOOKUP(E55,db_emp!$D$7:$E$156,2,FALSE)</f>
        <v>MDEI</v>
      </c>
      <c r="G55" s="83"/>
      <c r="H55" s="66"/>
      <c r="I55" s="120">
        <v>51437</v>
      </c>
      <c r="J55" s="120">
        <v>53373</v>
      </c>
      <c r="K55" s="120">
        <v>85693</v>
      </c>
      <c r="L55" s="120">
        <v>108246</v>
      </c>
      <c r="M55" s="120">
        <v>124435</v>
      </c>
      <c r="N55" s="120">
        <v>138104</v>
      </c>
      <c r="O55" s="120">
        <v>72643</v>
      </c>
      <c r="P55" s="120">
        <v>146846</v>
      </c>
      <c r="Q55" s="120">
        <v>122687</v>
      </c>
      <c r="R55" s="197">
        <v>141247</v>
      </c>
    </row>
    <row r="56" spans="1:18" ht="12.75" customHeight="1" x14ac:dyDescent="0.3">
      <c r="A56" s="16" t="s">
        <v>349</v>
      </c>
      <c r="B56" s="12" t="s">
        <v>620</v>
      </c>
      <c r="C56" s="15" t="str">
        <f>VLOOKUP($A56,db_emp!$A$7:$N$156,2,FALSE)</f>
        <v>Medley</v>
      </c>
      <c r="D56" s="64" t="str">
        <f>VLOOKUP($A56,db_emp!$A$7:$N$157,D$5,FALSE)</f>
        <v>Ind. Farmacêutica</v>
      </c>
      <c r="E56" s="16" t="str">
        <f t="shared" si="5"/>
        <v>MEDL</v>
      </c>
      <c r="F56" s="16" t="str">
        <f>VLOOKUP(E56,db_emp!$D$7:$E$156,2,FALSE)</f>
        <v>SANO</v>
      </c>
      <c r="G56" s="83"/>
      <c r="H56" s="66"/>
      <c r="I56" s="18">
        <v>-702136</v>
      </c>
      <c r="J56" s="18">
        <v>146432</v>
      </c>
      <c r="K56" s="18">
        <v>112684</v>
      </c>
      <c r="L56" s="18">
        <v>764686</v>
      </c>
      <c r="M56" s="23" t="s">
        <v>25</v>
      </c>
      <c r="N56" s="23" t="s">
        <v>25</v>
      </c>
      <c r="O56" s="23" t="s">
        <v>25</v>
      </c>
      <c r="P56" s="23" t="s">
        <v>25</v>
      </c>
      <c r="Q56" s="23" t="s">
        <v>25</v>
      </c>
      <c r="R56" s="23" t="s">
        <v>25</v>
      </c>
    </row>
    <row r="57" spans="1:18" ht="12.75" customHeight="1" x14ac:dyDescent="0.3">
      <c r="A57" s="8" t="s">
        <v>254</v>
      </c>
      <c r="B57" s="12" t="s">
        <v>620</v>
      </c>
      <c r="C57" s="15" t="str">
        <f>VLOOKUP($A57,db_emp!$A$7:$N$156,2,FALSE)</f>
        <v>Merck S.A.</v>
      </c>
      <c r="D57" s="64" t="str">
        <f>VLOOKUP($A57,db_emp!$A$7:$N$157,D$5,FALSE)</f>
        <v>Ind. Farmacêutica</v>
      </c>
      <c r="E57" s="16" t="str">
        <f t="shared" si="5"/>
        <v>MERC</v>
      </c>
      <c r="F57" s="8" t="s">
        <v>254</v>
      </c>
      <c r="G57" s="83"/>
      <c r="H57" s="66"/>
      <c r="I57" s="120" t="s">
        <v>25</v>
      </c>
      <c r="J57" s="120" t="s">
        <v>25</v>
      </c>
      <c r="K57" s="120" t="s">
        <v>25</v>
      </c>
      <c r="L57" s="120" t="s">
        <v>25</v>
      </c>
      <c r="M57" s="120" t="s">
        <v>25</v>
      </c>
      <c r="N57" s="120" t="s">
        <v>25</v>
      </c>
      <c r="O57" s="120">
        <v>83099</v>
      </c>
      <c r="P57" s="120">
        <v>176100</v>
      </c>
      <c r="Q57" s="120">
        <v>294992</v>
      </c>
      <c r="R57" s="120">
        <v>355747</v>
      </c>
    </row>
    <row r="58" spans="1:18" ht="12.75" customHeight="1" x14ac:dyDescent="0.3">
      <c r="A58" s="16" t="s">
        <v>257</v>
      </c>
      <c r="B58" s="12" t="s">
        <v>620</v>
      </c>
      <c r="C58" s="15" t="str">
        <f>VLOOKUP($A58,db_emp!$A$7:$N$156,2,FALSE)</f>
        <v>Hospital Moinhos de Vento</v>
      </c>
      <c r="D58" s="69" t="str">
        <f>VLOOKUP($A58,db_emp!$A$7:$N$157,D$5,FALSE)</f>
        <v>Redes Hospitalares</v>
      </c>
      <c r="E58" s="16" t="str">
        <f t="shared" si="5"/>
        <v>MOVE</v>
      </c>
      <c r="F58" s="16" t="str">
        <f>VLOOKUP(E58,db_emp!$D$7:$E$156,2,FALSE)</f>
        <v>MOVE</v>
      </c>
      <c r="G58" s="83"/>
      <c r="H58" s="66"/>
      <c r="I58" s="23" t="s">
        <v>25</v>
      </c>
      <c r="J58" s="23" t="s">
        <v>25</v>
      </c>
      <c r="K58" s="23" t="s">
        <v>25</v>
      </c>
      <c r="L58" s="23" t="s">
        <v>25</v>
      </c>
      <c r="M58" s="23" t="s">
        <v>25</v>
      </c>
      <c r="N58" s="23" t="s">
        <v>25</v>
      </c>
      <c r="O58" s="23" t="s">
        <v>25</v>
      </c>
      <c r="P58" s="17">
        <v>80754</v>
      </c>
      <c r="Q58" s="17">
        <v>114151</v>
      </c>
      <c r="R58" s="40">
        <v>120470</v>
      </c>
    </row>
    <row r="59" spans="1:18" ht="12.75" customHeight="1" x14ac:dyDescent="0.3">
      <c r="A59" s="16" t="s">
        <v>265</v>
      </c>
      <c r="B59" s="12" t="s">
        <v>620</v>
      </c>
      <c r="C59" s="15" t="str">
        <f>VLOOKUP($A59,db_emp!$A$7:$N$156,2,FALSE)</f>
        <v>Nissei</v>
      </c>
      <c r="D59" s="74" t="str">
        <f>VLOOKUP($A59,db_emp!$A$7:$N$157,D$5,FALSE)</f>
        <v>Farmácias e Drogarias</v>
      </c>
      <c r="E59" s="16" t="str">
        <f t="shared" si="5"/>
        <v>NISS</v>
      </c>
      <c r="F59" s="16" t="str">
        <f>VLOOKUP(E59,db_emp!$D$7:$E$156,2,FALSE)</f>
        <v>NISS</v>
      </c>
      <c r="G59" s="83"/>
      <c r="H59" s="66"/>
      <c r="I59" s="18">
        <v>18516</v>
      </c>
      <c r="J59" s="18">
        <v>16572</v>
      </c>
      <c r="K59" s="18">
        <v>915</v>
      </c>
      <c r="L59" s="19">
        <v>12961</v>
      </c>
      <c r="M59" s="19">
        <v>-16073</v>
      </c>
      <c r="N59" s="18">
        <v>-14241</v>
      </c>
      <c r="O59" s="18">
        <v>-6506</v>
      </c>
      <c r="P59" s="18">
        <v>19944</v>
      </c>
      <c r="Q59" s="19">
        <v>12389</v>
      </c>
      <c r="R59" s="40">
        <v>8658</v>
      </c>
    </row>
    <row r="60" spans="1:18" ht="12.75" customHeight="1" x14ac:dyDescent="0.3">
      <c r="A60" s="16" t="s">
        <v>269</v>
      </c>
      <c r="B60" s="12" t="s">
        <v>620</v>
      </c>
      <c r="C60" s="15" t="str">
        <f>VLOOKUP($A60,db_emp!$A$7:$N$156,2,FALSE)</f>
        <v>Novo Nordisk</v>
      </c>
      <c r="D60" s="64" t="str">
        <f>VLOOKUP($A60,db_emp!$A$7:$N$157,D$5,FALSE)</f>
        <v>Ind. Farmacêutica</v>
      </c>
      <c r="E60" s="16" t="str">
        <f t="shared" si="5"/>
        <v>NNOR</v>
      </c>
      <c r="F60" s="16" t="str">
        <f>VLOOKUP(E60,db_emp!$D$7:$E$156,2,FALSE)</f>
        <v>NNOR</v>
      </c>
      <c r="G60" s="83"/>
      <c r="H60" s="66"/>
      <c r="I60" s="18">
        <v>265203</v>
      </c>
      <c r="J60" s="18">
        <v>197049</v>
      </c>
      <c r="K60" s="18">
        <v>20940</v>
      </c>
      <c r="L60" s="18">
        <v>56136</v>
      </c>
      <c r="M60" s="18">
        <v>57765</v>
      </c>
      <c r="N60" s="18">
        <v>79956</v>
      </c>
      <c r="O60" s="18">
        <v>88868</v>
      </c>
      <c r="P60" s="23" t="s">
        <v>25</v>
      </c>
      <c r="Q60" s="23" t="s">
        <v>25</v>
      </c>
      <c r="R60" s="23" t="s">
        <v>25</v>
      </c>
    </row>
    <row r="61" spans="1:18" ht="12.75" customHeight="1" x14ac:dyDescent="0.3">
      <c r="A61" s="16" t="s">
        <v>273</v>
      </c>
      <c r="B61" s="12" t="s">
        <v>620</v>
      </c>
      <c r="C61" s="15" t="str">
        <f>VLOOKUP($A61,db_emp!$A$7:$N$156,2,FALSE)</f>
        <v>Novartis</v>
      </c>
      <c r="D61" s="64" t="str">
        <f>VLOOKUP($A61,db_emp!$A$7:$N$157,D$5,FALSE)</f>
        <v>Ind. Farmacêutica</v>
      </c>
      <c r="E61" s="16" t="str">
        <f t="shared" si="5"/>
        <v>NOVA</v>
      </c>
      <c r="F61" s="16" t="str">
        <f>VLOOKUP(E61,db_emp!$D$7:$E$156,2,FALSE)</f>
        <v>NOVA</v>
      </c>
      <c r="G61" s="83"/>
      <c r="H61" s="66"/>
      <c r="I61" s="18">
        <v>52748</v>
      </c>
      <c r="J61" s="18">
        <v>-405051</v>
      </c>
      <c r="K61" s="18">
        <v>248633</v>
      </c>
      <c r="L61" s="18">
        <v>263273</v>
      </c>
      <c r="M61" s="18">
        <v>78330</v>
      </c>
      <c r="N61" s="18">
        <v>-50527</v>
      </c>
      <c r="O61" s="18">
        <v>-171694</v>
      </c>
      <c r="P61" s="18">
        <v>235748</v>
      </c>
      <c r="Q61" s="19">
        <v>555491</v>
      </c>
      <c r="R61" s="239">
        <v>507001</v>
      </c>
    </row>
    <row r="62" spans="1:18" ht="12.75" customHeight="1" x14ac:dyDescent="0.3">
      <c r="A62" s="16" t="s">
        <v>115</v>
      </c>
      <c r="B62" s="12" t="s">
        <v>620</v>
      </c>
      <c r="C62" s="15" t="str">
        <f>VLOOKUP($A62,db_emp!$A$7:$N$156,2,FALSE)</f>
        <v>Odontoprev</v>
      </c>
      <c r="D62" s="73" t="str">
        <f>VLOOKUP($A62,db_emp!$A$7:$N$157,D$5,FALSE)</f>
        <v>Planos e Seguros</v>
      </c>
      <c r="E62" s="16" t="str">
        <f t="shared" si="5"/>
        <v>ODON</v>
      </c>
      <c r="F62" s="16" t="str">
        <f>VLOOKUP(E62,db_emp!$D$7:$E$156,2,FALSE)</f>
        <v>BRSA</v>
      </c>
      <c r="G62" s="83"/>
      <c r="H62" s="66"/>
      <c r="I62" s="18">
        <v>194709</v>
      </c>
      <c r="J62" s="18">
        <v>220946</v>
      </c>
      <c r="K62" s="18">
        <v>215990</v>
      </c>
      <c r="L62" s="18">
        <v>502919</v>
      </c>
      <c r="M62" s="19">
        <v>284793</v>
      </c>
      <c r="N62" s="18">
        <v>284763</v>
      </c>
      <c r="O62" s="18">
        <v>361128</v>
      </c>
      <c r="P62" s="18">
        <v>380359</v>
      </c>
      <c r="Q62" s="19">
        <v>365860</v>
      </c>
      <c r="R62" s="40">
        <v>511394</v>
      </c>
    </row>
    <row r="63" spans="1:18" ht="12.75" customHeight="1" x14ac:dyDescent="0.3">
      <c r="A63" s="16" t="s">
        <v>277</v>
      </c>
      <c r="B63" s="12" t="s">
        <v>620</v>
      </c>
      <c r="C63" s="15" t="str">
        <f>VLOOKUP($A63,db_emp!$A$7:$N$156,2,FALSE)</f>
        <v>Omint</v>
      </c>
      <c r="D63" s="73" t="str">
        <f>VLOOKUP($A63,db_emp!$A$7:$N$157,D$5,FALSE)</f>
        <v>Planos e Seguros</v>
      </c>
      <c r="E63" s="16" t="str">
        <f t="shared" si="5"/>
        <v>OMIN</v>
      </c>
      <c r="F63" s="16" t="str">
        <f>VLOOKUP(E63,db_emp!$D$7:$E$156,2,FALSE)</f>
        <v>OMIN</v>
      </c>
      <c r="G63" s="83"/>
      <c r="H63" s="66"/>
      <c r="I63" s="23" t="s">
        <v>25</v>
      </c>
      <c r="J63" s="23" t="s">
        <v>25</v>
      </c>
      <c r="K63" s="23" t="s">
        <v>25</v>
      </c>
      <c r="L63" s="18">
        <v>56997</v>
      </c>
      <c r="M63" s="18">
        <v>117059</v>
      </c>
      <c r="N63" s="18">
        <v>105886</v>
      </c>
      <c r="O63" s="18">
        <v>208888</v>
      </c>
      <c r="P63" s="18">
        <v>51352</v>
      </c>
      <c r="Q63" s="18">
        <v>245591</v>
      </c>
      <c r="R63" s="40">
        <v>118468</v>
      </c>
    </row>
    <row r="64" spans="1:18" ht="12.75" customHeight="1" x14ac:dyDescent="0.3">
      <c r="A64" s="16" t="s">
        <v>281</v>
      </c>
      <c r="B64" s="12" t="s">
        <v>620</v>
      </c>
      <c r="C64" s="15" t="str">
        <f>VLOOKUP($A64,db_emp!$A$7:$N$156,2,FALSE)</f>
        <v>Oncoclínicas</v>
      </c>
      <c r="D64" s="72" t="str">
        <f>VLOOKUP($A64,db_emp!$A$7:$N$157,D$5,FALSE)</f>
        <v>Diagnóstico e Terapia</v>
      </c>
      <c r="E64" s="16" t="str">
        <f t="shared" si="5"/>
        <v>ONCC</v>
      </c>
      <c r="F64" s="16" t="str">
        <f>VLOOKUP(E64,db_emp!$D$7:$E$156,2,FALSE)</f>
        <v>ONCC</v>
      </c>
      <c r="G64" s="83"/>
      <c r="H64" s="66"/>
      <c r="I64" s="33" t="s">
        <v>25</v>
      </c>
      <c r="J64" s="33" t="s">
        <v>25</v>
      </c>
      <c r="K64" s="34">
        <v>-921</v>
      </c>
      <c r="L64" s="34">
        <v>35382</v>
      </c>
      <c r="M64" s="34">
        <v>16257</v>
      </c>
      <c r="N64" s="34">
        <v>19096</v>
      </c>
      <c r="O64" s="34">
        <v>-121342</v>
      </c>
      <c r="P64" s="34">
        <v>-22417</v>
      </c>
      <c r="Q64" s="34">
        <v>113770</v>
      </c>
      <c r="R64" s="40">
        <v>312562</v>
      </c>
    </row>
    <row r="65" spans="1:18" ht="12.75" customHeight="1" x14ac:dyDescent="0.3">
      <c r="A65" s="16" t="s">
        <v>289</v>
      </c>
      <c r="B65" s="12" t="s">
        <v>620</v>
      </c>
      <c r="C65" s="15" t="str">
        <f>VLOOKUP($A65,db_emp!$A$7:$N$156,2,FALSE)</f>
        <v>Pague Menos</v>
      </c>
      <c r="D65" s="74" t="str">
        <f>VLOOKUP($A65,db_emp!$A$7:$N$157,D$5,FALSE)</f>
        <v>Farmácias e Drogarias</v>
      </c>
      <c r="E65" s="16" t="str">
        <f t="shared" si="5"/>
        <v>PGME</v>
      </c>
      <c r="F65" s="16" t="str">
        <f>VLOOKUP(E65,db_emp!$D$7:$E$156,2,FALSE)</f>
        <v>PGME</v>
      </c>
      <c r="G65" s="83"/>
      <c r="H65" s="66"/>
      <c r="I65" s="18">
        <v>116299</v>
      </c>
      <c r="J65" s="18">
        <v>30939</v>
      </c>
      <c r="K65" s="18">
        <v>41719</v>
      </c>
      <c r="L65" s="18">
        <v>81570</v>
      </c>
      <c r="M65" s="18">
        <v>92973</v>
      </c>
      <c r="N65" s="18">
        <v>-6945</v>
      </c>
      <c r="O65" s="18">
        <v>96033</v>
      </c>
      <c r="P65" s="18">
        <v>164458</v>
      </c>
      <c r="Q65" s="19">
        <v>263049</v>
      </c>
      <c r="R65" s="40">
        <v>2735</v>
      </c>
    </row>
    <row r="66" spans="1:18" ht="12.75" customHeight="1" x14ac:dyDescent="0.3">
      <c r="A66" s="16" t="s">
        <v>293</v>
      </c>
      <c r="B66" s="12" t="s">
        <v>620</v>
      </c>
      <c r="C66" s="15" t="str">
        <f>VLOOKUP($A66,db_emp!$A$7:$N$156,2,FALSE)</f>
        <v>Porto Saúde</v>
      </c>
      <c r="D66" s="73" t="str">
        <f>VLOOKUP($A66,db_emp!$A$7:$N$157,D$5,FALSE)</f>
        <v>Planos e Seguros</v>
      </c>
      <c r="E66" s="16" t="str">
        <f t="shared" si="5"/>
        <v>POSA</v>
      </c>
      <c r="F66" s="16" t="str">
        <f>VLOOKUP(E66,db_emp!$D$7:$E$156,2,FALSE)</f>
        <v>POSA</v>
      </c>
      <c r="G66" s="83"/>
      <c r="H66" s="66"/>
      <c r="I66" s="18">
        <v>27364</v>
      </c>
      <c r="J66" s="18">
        <v>30787</v>
      </c>
      <c r="K66" s="18">
        <v>18698</v>
      </c>
      <c r="L66" s="18">
        <v>33670</v>
      </c>
      <c r="M66" s="18">
        <v>46912</v>
      </c>
      <c r="N66" s="18">
        <v>71323</v>
      </c>
      <c r="O66" s="18">
        <v>107045</v>
      </c>
      <c r="P66" s="18">
        <v>105717</v>
      </c>
      <c r="Q66" s="18">
        <v>88223</v>
      </c>
      <c r="R66" s="32">
        <v>117337</v>
      </c>
    </row>
    <row r="67" spans="1:18" ht="12.75" customHeight="1" x14ac:dyDescent="0.3">
      <c r="A67" s="16" t="s">
        <v>297</v>
      </c>
      <c r="B67" s="12" t="s">
        <v>620</v>
      </c>
      <c r="C67" s="15" t="str">
        <f>VLOOKUP($A67,db_emp!$A$7:$N$156,2,FALSE)</f>
        <v>Prati-Donaduzzi</v>
      </c>
      <c r="D67" s="64" t="str">
        <f>VLOOKUP($A67,db_emp!$A$7:$N$157,D$5,FALSE)</f>
        <v>Ind. Farmacêutica</v>
      </c>
      <c r="E67" s="16" t="str">
        <f t="shared" si="5"/>
        <v>PRAT</v>
      </c>
      <c r="F67" s="16" t="str">
        <f>VLOOKUP(E67,db_emp!$D$7:$E$156,2,FALSE)</f>
        <v>PRAT</v>
      </c>
      <c r="G67" s="83"/>
      <c r="H67" s="66"/>
      <c r="I67" s="23" t="s">
        <v>25</v>
      </c>
      <c r="J67" s="23" t="s">
        <v>25</v>
      </c>
      <c r="K67" s="23">
        <v>28958</v>
      </c>
      <c r="L67" s="23">
        <v>43919</v>
      </c>
      <c r="M67" s="23">
        <v>47950</v>
      </c>
      <c r="N67" s="23">
        <v>92405</v>
      </c>
      <c r="O67" s="23">
        <v>135610</v>
      </c>
      <c r="P67" s="23">
        <v>154061</v>
      </c>
      <c r="Q67" s="23">
        <v>229165</v>
      </c>
      <c r="R67" s="211">
        <v>340465</v>
      </c>
    </row>
    <row r="68" spans="1:18" ht="12.75" customHeight="1" x14ac:dyDescent="0.3">
      <c r="A68" s="16" t="s">
        <v>301</v>
      </c>
      <c r="B68" s="12" t="s">
        <v>620</v>
      </c>
      <c r="C68" s="15" t="str">
        <f>VLOOKUP($A68,db_emp!$A$7:$N$156,2,FALSE)</f>
        <v>PreventSenior</v>
      </c>
      <c r="D68" s="73" t="str">
        <f>VLOOKUP($A68,db_emp!$A$7:$N$157,D$5,FALSE)</f>
        <v>Planos e Seguros</v>
      </c>
      <c r="E68" s="16" t="str">
        <f t="shared" si="5"/>
        <v>PREV</v>
      </c>
      <c r="F68" s="16" t="str">
        <f>VLOOKUP(E68,db_emp!$D$7:$E$156,2,FALSE)</f>
        <v>PREV</v>
      </c>
      <c r="G68" s="83"/>
      <c r="H68" s="66"/>
      <c r="I68" s="18">
        <v>56260</v>
      </c>
      <c r="J68" s="18">
        <v>98845</v>
      </c>
      <c r="K68" s="18">
        <v>187087</v>
      </c>
      <c r="L68" s="18">
        <v>164012</v>
      </c>
      <c r="M68" s="18">
        <v>345245</v>
      </c>
      <c r="N68" s="19">
        <v>432107</v>
      </c>
      <c r="O68" s="18">
        <v>495589</v>
      </c>
      <c r="P68" s="18">
        <v>-70676</v>
      </c>
      <c r="Q68" s="19">
        <v>-872924</v>
      </c>
      <c r="R68" s="32">
        <v>62475</v>
      </c>
    </row>
    <row r="69" spans="1:18" ht="12.75" customHeight="1" x14ac:dyDescent="0.3">
      <c r="A69" s="16" t="s">
        <v>307</v>
      </c>
      <c r="B69" s="12" t="s">
        <v>620</v>
      </c>
      <c r="C69" s="15" t="str">
        <f>VLOOKUP($A69,db_emp!$A$7:$N$156,2,FALSE)</f>
        <v>Profarma</v>
      </c>
      <c r="D69" s="82" t="str">
        <f>VLOOKUP($A69,db_emp!$A$7:$N$157,D$5,FALSE)</f>
        <v>Distribuição</v>
      </c>
      <c r="E69" s="16" t="str">
        <f t="shared" si="5"/>
        <v>PROF</v>
      </c>
      <c r="F69" s="16" t="str">
        <f>VLOOKUP(E69,db_emp!$D$7:$E$156,2,FALSE)</f>
        <v>PROF</v>
      </c>
      <c r="G69" s="83"/>
      <c r="H69" s="66"/>
      <c r="I69" s="18">
        <v>-52117</v>
      </c>
      <c r="J69" s="18">
        <v>-21182</v>
      </c>
      <c r="K69" s="18">
        <v>-48963</v>
      </c>
      <c r="L69" s="18">
        <v>-112720</v>
      </c>
      <c r="M69" s="18">
        <v>-9734</v>
      </c>
      <c r="N69" s="18">
        <v>11978</v>
      </c>
      <c r="O69" s="18">
        <v>52334</v>
      </c>
      <c r="P69" s="18">
        <v>78192</v>
      </c>
      <c r="Q69" s="18">
        <v>73399</v>
      </c>
      <c r="R69" s="32">
        <v>79032</v>
      </c>
    </row>
    <row r="70" spans="1:18" ht="12.75" customHeight="1" x14ac:dyDescent="0.3">
      <c r="A70" s="16" t="s">
        <v>313</v>
      </c>
      <c r="B70" s="12" t="s">
        <v>620</v>
      </c>
      <c r="C70" s="15" t="str">
        <f>VLOOKUP($A70,db_emp!$A$7:$N$156,2,FALSE)</f>
        <v>Profarma Specialty</v>
      </c>
      <c r="D70" s="82" t="str">
        <f>VLOOKUP($A70,db_emp!$A$7:$N$157,D$5,FALSE)</f>
        <v>Distribuição</v>
      </c>
      <c r="E70" s="16" t="str">
        <f t="shared" si="5"/>
        <v>PSPE</v>
      </c>
      <c r="F70" s="16" t="str">
        <f>VLOOKUP(E70,db_emp!$D$7:$E$156,2,FALSE)</f>
        <v>VIVE</v>
      </c>
      <c r="G70" s="83"/>
      <c r="H70" s="66"/>
      <c r="I70" s="33" t="s">
        <v>25</v>
      </c>
      <c r="J70" s="33" t="s">
        <v>25</v>
      </c>
      <c r="K70" s="33" t="s">
        <v>25</v>
      </c>
      <c r="L70" s="34">
        <v>-3209</v>
      </c>
      <c r="M70" s="34">
        <v>5303</v>
      </c>
      <c r="N70" s="34">
        <v>25434</v>
      </c>
      <c r="O70" s="34">
        <v>29484</v>
      </c>
      <c r="P70" s="34">
        <v>56049</v>
      </c>
      <c r="Q70" s="34">
        <v>43490</v>
      </c>
      <c r="R70" s="23" t="s">
        <v>25</v>
      </c>
    </row>
    <row r="71" spans="1:18" ht="12.75" customHeight="1" x14ac:dyDescent="0.3">
      <c r="A71" s="16" t="s">
        <v>317</v>
      </c>
      <c r="B71" s="12" t="s">
        <v>620</v>
      </c>
      <c r="C71" s="15" t="str">
        <f>VLOOKUP($A71,db_emp!$A$7:$N$156,2,FALSE)</f>
        <v>Qualicorp</v>
      </c>
      <c r="D71" s="73" t="str">
        <f>VLOOKUP($A71,db_emp!$A$7:$N$157,D$5,FALSE)</f>
        <v>Planos e Seguros</v>
      </c>
      <c r="E71" s="16" t="str">
        <f t="shared" si="5"/>
        <v>QUAL</v>
      </c>
      <c r="F71" s="16" t="str">
        <f>VLOOKUP(E71,db_emp!$D$7:$E$156,2,FALSE)</f>
        <v>QUAL</v>
      </c>
      <c r="G71" s="83"/>
      <c r="H71" s="66"/>
      <c r="I71" s="210">
        <v>138804</v>
      </c>
      <c r="J71" s="210">
        <v>240860</v>
      </c>
      <c r="K71" s="210">
        <v>240860</v>
      </c>
      <c r="L71" s="25">
        <v>385819</v>
      </c>
      <c r="M71" s="25">
        <v>379852</v>
      </c>
      <c r="N71" s="25">
        <v>372177</v>
      </c>
      <c r="O71" s="25">
        <v>395187</v>
      </c>
      <c r="P71" s="25">
        <v>377306</v>
      </c>
      <c r="Q71" s="25">
        <v>101478</v>
      </c>
      <c r="R71" s="32">
        <v>-75375</v>
      </c>
    </row>
    <row r="72" spans="1:18" ht="12.75" customHeight="1" x14ac:dyDescent="0.3">
      <c r="A72" s="16" t="s">
        <v>321</v>
      </c>
      <c r="B72" s="12" t="s">
        <v>620</v>
      </c>
      <c r="C72" s="15" t="str">
        <f>VLOOKUP($A72,db_emp!$A$7:$N$156,2,FALSE)</f>
        <v>Raia Drogasil</v>
      </c>
      <c r="D72" s="74" t="str">
        <f>VLOOKUP($A72,db_emp!$A$7:$N$157,D$5,FALSE)</f>
        <v>Farmácias e Drogarias</v>
      </c>
      <c r="E72" s="16" t="str">
        <f t="shared" ref="E72:E103" si="6">A72</f>
        <v>RAIA</v>
      </c>
      <c r="F72" s="16" t="str">
        <f>VLOOKUP(E72,db_emp!$D$7:$E$156,2,FALSE)</f>
        <v>RAIA</v>
      </c>
      <c r="G72" s="83"/>
      <c r="H72" s="66"/>
      <c r="I72" s="18">
        <v>221386</v>
      </c>
      <c r="J72" s="18">
        <v>340206</v>
      </c>
      <c r="K72" s="18">
        <v>447685</v>
      </c>
      <c r="L72" s="19">
        <v>512653</v>
      </c>
      <c r="M72" s="18">
        <v>502447</v>
      </c>
      <c r="N72" s="18">
        <v>772240</v>
      </c>
      <c r="O72" s="19">
        <v>495533</v>
      </c>
      <c r="P72" s="19">
        <v>764133</v>
      </c>
      <c r="Q72" s="19">
        <v>1014968</v>
      </c>
      <c r="R72" s="32">
        <v>1087143</v>
      </c>
    </row>
    <row r="73" spans="1:18" ht="12.75" customHeight="1" x14ac:dyDescent="0.3">
      <c r="A73" s="16" t="s">
        <v>325</v>
      </c>
      <c r="B73" s="12" t="s">
        <v>620</v>
      </c>
      <c r="C73" s="15" t="str">
        <f>VLOOKUP($A73,db_emp!$A$7:$N$156,2,FALSE)</f>
        <v>Rede D'Or</v>
      </c>
      <c r="D73" s="69" t="str">
        <f>VLOOKUP($A73,db_emp!$A$7:$N$157,D$5,FALSE)</f>
        <v>Redes Hospitalares</v>
      </c>
      <c r="E73" s="16" t="str">
        <f t="shared" si="6"/>
        <v>RDOR</v>
      </c>
      <c r="F73" s="16" t="str">
        <f>VLOOKUP(E73,db_emp!$D$7:$E$156,2,FALSE)</f>
        <v>RDOR</v>
      </c>
      <c r="G73" s="83"/>
      <c r="H73" s="66"/>
      <c r="I73" s="18">
        <v>322883</v>
      </c>
      <c r="J73" s="18">
        <v>750151</v>
      </c>
      <c r="K73" s="18">
        <v>815958</v>
      </c>
      <c r="L73" s="18">
        <v>978597</v>
      </c>
      <c r="M73" s="18">
        <v>1179618</v>
      </c>
      <c r="N73" s="18">
        <v>1191517</v>
      </c>
      <c r="O73" s="18">
        <v>459423</v>
      </c>
      <c r="P73" s="18">
        <v>1677735</v>
      </c>
      <c r="Q73" s="18">
        <v>1262317</v>
      </c>
      <c r="R73" s="32">
        <v>2113701</v>
      </c>
    </row>
    <row r="74" spans="1:18" ht="12.75" customHeight="1" x14ac:dyDescent="0.3">
      <c r="A74" s="229" t="s">
        <v>333</v>
      </c>
      <c r="B74" s="12" t="s">
        <v>620</v>
      </c>
      <c r="C74" s="15" t="str">
        <f>VLOOKUP($A74,db_emp!$A$7:$N$156,2,FALSE)</f>
        <v>Roche</v>
      </c>
      <c r="D74" s="64" t="str">
        <f>VLOOKUP($A74,db_emp!$A$7:$N$157,D$5,FALSE)</f>
        <v>Ind. Farmacêutica</v>
      </c>
      <c r="E74" s="16" t="str">
        <f t="shared" si="6"/>
        <v>ROCH</v>
      </c>
      <c r="F74" s="16" t="str">
        <f>VLOOKUP(E74,db_emp!$D$7:$E$156,2,FALSE)</f>
        <v>ROCH</v>
      </c>
      <c r="G74" s="83"/>
      <c r="H74" s="66"/>
      <c r="I74" s="18">
        <v>232625</v>
      </c>
      <c r="J74" s="18">
        <v>347996</v>
      </c>
      <c r="K74" s="18">
        <v>421866</v>
      </c>
      <c r="L74" s="18">
        <v>415462</v>
      </c>
      <c r="M74" s="18">
        <v>361827</v>
      </c>
      <c r="N74" s="18">
        <v>450311</v>
      </c>
      <c r="O74" s="18">
        <v>543934</v>
      </c>
      <c r="P74" s="18">
        <v>726813</v>
      </c>
      <c r="Q74" s="18">
        <v>821927</v>
      </c>
      <c r="R74" s="32">
        <v>502826</v>
      </c>
    </row>
    <row r="75" spans="1:18" ht="12.75" customHeight="1" x14ac:dyDescent="0.3">
      <c r="A75" s="16" t="s">
        <v>337</v>
      </c>
      <c r="B75" s="12" t="s">
        <v>620</v>
      </c>
      <c r="C75" s="15" t="str">
        <f>VLOOKUP($A75,db_emp!$A$7:$N$156,2,FALSE)</f>
        <v>Rede Sarah (Associação das Pioneiras Sociais)</v>
      </c>
      <c r="D75" s="69" t="str">
        <f>VLOOKUP($A75,db_emp!$A$7:$N$157,D$5,FALSE)</f>
        <v>Redes Hospitalares</v>
      </c>
      <c r="E75" s="16" t="str">
        <f t="shared" si="6"/>
        <v>RSAR</v>
      </c>
      <c r="F75" s="16" t="str">
        <f>VLOOKUP(E75,db_emp!$D$7:$E$156,2,FALSE)</f>
        <v>RSAR</v>
      </c>
      <c r="G75" s="83"/>
      <c r="H75" s="66"/>
      <c r="I75" s="23">
        <v>8354</v>
      </c>
      <c r="J75" s="23" t="s">
        <v>25</v>
      </c>
      <c r="K75" s="18">
        <v>143576</v>
      </c>
      <c r="L75" s="18">
        <v>98487</v>
      </c>
      <c r="M75" s="18">
        <v>136361</v>
      </c>
      <c r="N75" s="18">
        <v>55667</v>
      </c>
      <c r="O75" s="18">
        <v>65947</v>
      </c>
      <c r="P75" s="18">
        <v>58546</v>
      </c>
      <c r="Q75" s="18">
        <v>169867</v>
      </c>
      <c r="R75" s="32">
        <v>194607</v>
      </c>
    </row>
    <row r="76" spans="1:18" ht="12.75" customHeight="1" x14ac:dyDescent="0.3">
      <c r="A76" s="16" t="s">
        <v>341</v>
      </c>
      <c r="B76" s="12" t="s">
        <v>620</v>
      </c>
      <c r="C76" s="15" t="str">
        <f>VLOOKUP($A76,db_emp!$A$7:$N$156,2,FALSE)</f>
        <v>Sabin</v>
      </c>
      <c r="D76" s="72" t="str">
        <f>VLOOKUP($A76,db_emp!$A$7:$N$157,D$5,FALSE)</f>
        <v>Diagnóstico e Terapia</v>
      </c>
      <c r="E76" s="16" t="str">
        <f t="shared" si="6"/>
        <v>SABI</v>
      </c>
      <c r="F76" s="16" t="str">
        <f>VLOOKUP(E76,db_emp!$D$7:$E$156,2,FALSE)</f>
        <v>SABI</v>
      </c>
      <c r="G76" s="83"/>
      <c r="H76" s="66"/>
      <c r="I76" s="23" t="s">
        <v>25</v>
      </c>
      <c r="J76" s="23" t="s">
        <v>25</v>
      </c>
      <c r="K76" s="23" t="s">
        <v>25</v>
      </c>
      <c r="L76" s="23" t="s">
        <v>25</v>
      </c>
      <c r="M76" s="25">
        <v>57618</v>
      </c>
      <c r="N76" s="34">
        <v>37532</v>
      </c>
      <c r="O76" s="34">
        <v>66853</v>
      </c>
      <c r="P76" s="34">
        <v>116085</v>
      </c>
      <c r="Q76" s="34">
        <v>53851</v>
      </c>
      <c r="R76" s="32">
        <v>42351</v>
      </c>
    </row>
    <row r="77" spans="1:18" ht="12.75" customHeight="1" x14ac:dyDescent="0.3">
      <c r="A77" s="16" t="s">
        <v>351</v>
      </c>
      <c r="B77" s="12" t="s">
        <v>620</v>
      </c>
      <c r="C77" s="15" t="str">
        <f>VLOOKUP($A77,db_emp!$A$7:$N$156,2,FALSE)</f>
        <v>Sanofi Medley</v>
      </c>
      <c r="D77" s="64" t="str">
        <f>VLOOKUP($A77,db_emp!$A$7:$N$157,D$5,FALSE)</f>
        <v>Ind. Farmacêutica</v>
      </c>
      <c r="E77" s="16" t="str">
        <f t="shared" si="6"/>
        <v>SANO</v>
      </c>
      <c r="F77" s="16" t="str">
        <f>VLOOKUP(E77,db_emp!$D$7:$E$156,2,FALSE)</f>
        <v>SANO</v>
      </c>
      <c r="G77" s="83"/>
      <c r="H77" s="66"/>
      <c r="I77" s="23" t="s">
        <v>25</v>
      </c>
      <c r="J77" s="23" t="s">
        <v>25</v>
      </c>
      <c r="K77" s="23" t="s">
        <v>25</v>
      </c>
      <c r="L77" s="23" t="s">
        <v>25</v>
      </c>
      <c r="M77" s="18">
        <v>104351</v>
      </c>
      <c r="N77" s="18">
        <v>815651</v>
      </c>
      <c r="O77" s="18">
        <v>554247</v>
      </c>
      <c r="P77" s="18">
        <v>729169</v>
      </c>
      <c r="Q77" s="18">
        <v>949511</v>
      </c>
      <c r="R77" s="18">
        <v>576369</v>
      </c>
    </row>
    <row r="78" spans="1:18" ht="12.75" customHeight="1" x14ac:dyDescent="0.3">
      <c r="A78" s="16" t="s">
        <v>357</v>
      </c>
      <c r="B78" s="12" t="s">
        <v>620</v>
      </c>
      <c r="C78" s="15" t="str">
        <f>VLOOKUP($A78,db_emp!$A$7:$N$156,2,FALSE)</f>
        <v>Sanofi Aventis</v>
      </c>
      <c r="D78" s="64" t="str">
        <f>VLOOKUP($A78,db_emp!$A$7:$N$157,D$5,FALSE)</f>
        <v>Ind. Farmacêutica</v>
      </c>
      <c r="E78" s="16" t="str">
        <f t="shared" si="6"/>
        <v>SAVE</v>
      </c>
      <c r="F78" s="16" t="str">
        <f>VLOOKUP(E78,db_emp!$D$7:$E$156,2,FALSE)</f>
        <v>SANO</v>
      </c>
      <c r="G78" s="83"/>
      <c r="H78" s="66"/>
      <c r="I78" s="18">
        <v>185981</v>
      </c>
      <c r="J78" s="18">
        <v>289644</v>
      </c>
      <c r="K78" s="18">
        <v>219969</v>
      </c>
      <c r="L78" s="18">
        <v>135699</v>
      </c>
      <c r="M78" s="23" t="s">
        <v>25</v>
      </c>
      <c r="N78" s="23" t="s">
        <v>25</v>
      </c>
      <c r="O78" s="23" t="s">
        <v>25</v>
      </c>
      <c r="P78" s="23" t="s">
        <v>25</v>
      </c>
      <c r="Q78" s="23" t="s">
        <v>25</v>
      </c>
      <c r="R78" s="23" t="s">
        <v>25</v>
      </c>
    </row>
    <row r="79" spans="1:18" ht="12.75" customHeight="1" x14ac:dyDescent="0.3">
      <c r="A79" s="16" t="s">
        <v>365</v>
      </c>
      <c r="B79" s="12" t="s">
        <v>620</v>
      </c>
      <c r="C79" s="15" t="str">
        <f>VLOOKUP($A79,db_emp!$A$7:$N$156,2,FALSE)</f>
        <v>Sociedade Beneficente São Camilo (Hospital São Camilo)</v>
      </c>
      <c r="D79" s="69" t="str">
        <f>VLOOKUP($A79,db_emp!$A$7:$N$157,D$5,FALSE)</f>
        <v>Redes Hospitalares</v>
      </c>
      <c r="E79" s="16" t="str">
        <f t="shared" si="6"/>
        <v>SBSC</v>
      </c>
      <c r="F79" s="16" t="str">
        <f>VLOOKUP(E79,db_emp!$D$7:$E$156,2,FALSE)</f>
        <v>SBSC</v>
      </c>
      <c r="G79" s="83"/>
      <c r="H79" s="66"/>
      <c r="I79" s="23" t="s">
        <v>25</v>
      </c>
      <c r="J79" s="23" t="s">
        <v>25</v>
      </c>
      <c r="K79" s="23" t="s">
        <v>25</v>
      </c>
      <c r="L79" s="23" t="s">
        <v>25</v>
      </c>
      <c r="M79" s="23" t="s">
        <v>25</v>
      </c>
      <c r="N79" s="23" t="s">
        <v>25</v>
      </c>
      <c r="O79" s="23">
        <v>191191</v>
      </c>
      <c r="P79" s="23">
        <v>285270</v>
      </c>
      <c r="Q79" s="24">
        <v>-35508</v>
      </c>
      <c r="R79" s="24">
        <v>59886.739000000001</v>
      </c>
    </row>
    <row r="80" spans="1:18" ht="12.75" customHeight="1" x14ac:dyDescent="0.3">
      <c r="A80" s="16" t="s">
        <v>369</v>
      </c>
      <c r="B80" s="12" t="s">
        <v>620</v>
      </c>
      <c r="C80" s="15" t="str">
        <f>VLOOKUP($A80,db_emp!$A$7:$N$156,2,FALSE)</f>
        <v>Santa Casa de Porto Alegre</v>
      </c>
      <c r="D80" s="69" t="str">
        <f>VLOOKUP($A80,db_emp!$A$7:$N$157,D$5,FALSE)</f>
        <v>Redes Hospitalares</v>
      </c>
      <c r="E80" s="16" t="str">
        <f t="shared" si="6"/>
        <v>SCPA</v>
      </c>
      <c r="F80" s="16" t="str">
        <f>VLOOKUP(E80,db_emp!$D$7:$E$156,2,FALSE)</f>
        <v>SCPA</v>
      </c>
      <c r="G80" s="83"/>
      <c r="H80" s="66"/>
      <c r="I80" s="18">
        <v>-24984.062999999998</v>
      </c>
      <c r="J80" s="18">
        <v>-14044.742</v>
      </c>
      <c r="K80" s="18">
        <v>16889.439999999999</v>
      </c>
      <c r="L80" s="18">
        <v>2873</v>
      </c>
      <c r="M80" s="18">
        <v>24155</v>
      </c>
      <c r="N80" s="18">
        <v>5334</v>
      </c>
      <c r="O80" s="18">
        <v>-46536</v>
      </c>
      <c r="P80" s="18">
        <v>-13332</v>
      </c>
      <c r="Q80" s="20">
        <v>4595</v>
      </c>
      <c r="R80" s="24">
        <v>23705</v>
      </c>
    </row>
    <row r="81" spans="1:18" ht="12.75" customHeight="1" x14ac:dyDescent="0.3">
      <c r="A81" s="16" t="s">
        <v>373</v>
      </c>
      <c r="B81" s="12" t="s">
        <v>620</v>
      </c>
      <c r="C81" s="15" t="str">
        <f>VLOOKUP($A81,db_emp!$A$7:$N$156,2,FALSE)</f>
        <v>Seconci</v>
      </c>
      <c r="D81" s="75" t="str">
        <f>VLOOKUP($A81,db_emp!$A$7:$N$157,D$5,FALSE)</f>
        <v>Gestão como OS</v>
      </c>
      <c r="E81" s="16" t="str">
        <f t="shared" si="6"/>
        <v>SECO</v>
      </c>
      <c r="F81" s="16" t="str">
        <f>VLOOKUP(E81,db_emp!$D$7:$E$156,2,FALSE)</f>
        <v>SECO</v>
      </c>
      <c r="G81" s="83"/>
      <c r="H81" s="66"/>
      <c r="I81" s="18">
        <v>4017</v>
      </c>
      <c r="J81" s="18">
        <v>-536</v>
      </c>
      <c r="K81" s="18">
        <v>13522</v>
      </c>
      <c r="L81" s="18">
        <v>5832</v>
      </c>
      <c r="M81" s="18">
        <v>6734</v>
      </c>
      <c r="N81" s="18">
        <v>-24046</v>
      </c>
      <c r="O81" s="18">
        <v>12409</v>
      </c>
      <c r="P81" s="18">
        <v>10312</v>
      </c>
      <c r="Q81" s="20">
        <v>-3708.69</v>
      </c>
      <c r="R81" s="24">
        <v>1694</v>
      </c>
    </row>
    <row r="82" spans="1:18" ht="12.75" customHeight="1" x14ac:dyDescent="0.3">
      <c r="A82" s="16" t="s">
        <v>377</v>
      </c>
      <c r="B82" s="12" t="s">
        <v>620</v>
      </c>
      <c r="C82" s="15" t="str">
        <f>VLOOKUP($A82,db_emp!$A$7:$N$156,2,FALSE)</f>
        <v>Hospital Sírio Libanês</v>
      </c>
      <c r="D82" s="69" t="str">
        <f>VLOOKUP($A82,db_emp!$A$7:$N$157,D$5,FALSE)</f>
        <v>Redes Hospitalares</v>
      </c>
      <c r="E82" s="16" t="str">
        <f t="shared" si="6"/>
        <v>SILI</v>
      </c>
      <c r="F82" s="16" t="str">
        <f>VLOOKUP(E82,db_emp!$D$7:$E$156,2,FALSE)</f>
        <v>SILI</v>
      </c>
      <c r="G82" s="83"/>
      <c r="H82" s="66"/>
      <c r="I82" s="18">
        <v>113922</v>
      </c>
      <c r="J82" s="18">
        <v>86207</v>
      </c>
      <c r="K82" s="23" t="s">
        <v>25</v>
      </c>
      <c r="L82" s="23" t="s">
        <v>25</v>
      </c>
      <c r="M82" s="23" t="s">
        <v>25</v>
      </c>
      <c r="N82" s="18">
        <v>70925</v>
      </c>
      <c r="O82" s="18">
        <v>-119454</v>
      </c>
      <c r="P82" s="18">
        <v>-25143</v>
      </c>
      <c r="Q82" s="24">
        <v>1388</v>
      </c>
      <c r="R82" s="24">
        <v>-22988</v>
      </c>
    </row>
    <row r="83" spans="1:18" ht="12.75" customHeight="1" x14ac:dyDescent="0.3">
      <c r="A83" s="16" t="s">
        <v>381</v>
      </c>
      <c r="B83" s="12" t="s">
        <v>620</v>
      </c>
      <c r="C83" s="15" t="str">
        <f>VLOOKUP($A83,db_emp!$A$7:$N$156,2,FALSE)</f>
        <v>Solfarma</v>
      </c>
      <c r="D83" s="82" t="str">
        <f>VLOOKUP($A83,db_emp!$A$7:$N$157,D$5,FALSE)</f>
        <v>Distribuição</v>
      </c>
      <c r="E83" s="16" t="str">
        <f t="shared" si="6"/>
        <v>SOLF</v>
      </c>
      <c r="F83" s="16" t="str">
        <f>VLOOKUP(E83,db_emp!$D$7:$E$156,2,FALSE)</f>
        <v>SOLF</v>
      </c>
      <c r="G83" s="83"/>
      <c r="H83" s="66"/>
      <c r="I83" s="33" t="s">
        <v>25</v>
      </c>
      <c r="J83" s="33" t="s">
        <v>25</v>
      </c>
      <c r="K83" s="33" t="s">
        <v>25</v>
      </c>
      <c r="L83" s="34">
        <v>1371</v>
      </c>
      <c r="M83" s="34">
        <v>-1209</v>
      </c>
      <c r="N83" s="34">
        <v>3602</v>
      </c>
      <c r="O83" s="34">
        <v>5575</v>
      </c>
      <c r="P83" s="34">
        <v>9273</v>
      </c>
      <c r="Q83" s="34">
        <v>49699</v>
      </c>
      <c r="R83" s="213">
        <v>53979</v>
      </c>
    </row>
    <row r="84" spans="1:18" ht="12.75" customHeight="1" x14ac:dyDescent="0.3">
      <c r="A84" s="16" t="s">
        <v>385</v>
      </c>
      <c r="B84" s="12" t="s">
        <v>620</v>
      </c>
      <c r="C84" s="15" t="str">
        <f>VLOOKUP($A84,db_emp!$A$7:$N$156,2,FALSE)</f>
        <v>SPDM Hospital São Paulo</v>
      </c>
      <c r="D84" s="75" t="str">
        <f>VLOOKUP($A84,db_emp!$A$7:$N$157,D$5,FALSE)</f>
        <v>Gestão como OS</v>
      </c>
      <c r="E84" s="16" t="str">
        <f t="shared" si="6"/>
        <v>SPDM</v>
      </c>
      <c r="F84" s="16" t="str">
        <f>VLOOKUP(E84,db_emp!$D$7:$E$156,2,FALSE)</f>
        <v>SPDM</v>
      </c>
      <c r="G84" s="83"/>
      <c r="H84" s="66"/>
      <c r="I84" s="18">
        <v>-17890</v>
      </c>
      <c r="J84" s="18">
        <v>-12437</v>
      </c>
      <c r="K84" s="18">
        <v>-28675</v>
      </c>
      <c r="L84" s="18">
        <v>-19531</v>
      </c>
      <c r="M84" s="18">
        <v>-36270</v>
      </c>
      <c r="N84" s="18">
        <v>22750</v>
      </c>
      <c r="O84" s="19">
        <v>-56140</v>
      </c>
      <c r="P84" s="18">
        <v>-71156</v>
      </c>
      <c r="Q84" s="19">
        <v>160611</v>
      </c>
      <c r="R84" s="32">
        <v>20322</v>
      </c>
    </row>
    <row r="85" spans="1:18" ht="12.75" customHeight="1" x14ac:dyDescent="0.3">
      <c r="A85" s="16" t="s">
        <v>329</v>
      </c>
      <c r="B85" s="12" t="s">
        <v>620</v>
      </c>
      <c r="C85" s="15" t="str">
        <f>VLOOKUP($A85,db_emp!$A$7:$N$156,2,FALSE)</f>
        <v>SulAmérica</v>
      </c>
      <c r="D85" s="73" t="str">
        <f>VLOOKUP($A85,db_emp!$A$7:$N$157,D$5,FALSE)</f>
        <v>Planos e Seguros</v>
      </c>
      <c r="E85" s="16" t="str">
        <f t="shared" si="6"/>
        <v>SULA</v>
      </c>
      <c r="F85" s="16" t="str">
        <f>VLOOKUP(E85,db_emp!$D$7:$E$156,2,FALSE)</f>
        <v>RDOR</v>
      </c>
      <c r="G85" s="83"/>
      <c r="H85" s="66"/>
      <c r="I85" s="19">
        <v>562707</v>
      </c>
      <c r="J85" s="19">
        <v>737672</v>
      </c>
      <c r="K85" s="19">
        <v>698421</v>
      </c>
      <c r="L85" s="19">
        <v>776423</v>
      </c>
      <c r="M85" s="19">
        <v>905057</v>
      </c>
      <c r="N85" s="19">
        <v>1181627</v>
      </c>
      <c r="O85" s="19">
        <v>2347457</v>
      </c>
      <c r="P85" s="19">
        <v>332694</v>
      </c>
      <c r="Q85" s="23" t="s">
        <v>25</v>
      </c>
      <c r="R85" s="23" t="s">
        <v>25</v>
      </c>
    </row>
    <row r="86" spans="1:18" ht="12.75" customHeight="1" x14ac:dyDescent="0.3">
      <c r="A86" s="16" t="s">
        <v>389</v>
      </c>
      <c r="B86" s="12" t="s">
        <v>620</v>
      </c>
      <c r="C86" s="15" t="str">
        <f>VLOOKUP($A86,db_emp!$A$7:$N$156,2,FALSE)</f>
        <v>Teuto</v>
      </c>
      <c r="D86" s="64" t="str">
        <f>VLOOKUP($A86,db_emp!$A$7:$N$157,D$5,FALSE)</f>
        <v>Ind. Farmacêutica</v>
      </c>
      <c r="E86" s="16" t="str">
        <f t="shared" si="6"/>
        <v>TEUT</v>
      </c>
      <c r="F86" s="16" t="str">
        <f>VLOOKUP(E86,db_emp!$D$7:$E$156,2,FALSE)</f>
        <v>TEUT</v>
      </c>
      <c r="G86" s="83"/>
      <c r="H86" s="66"/>
      <c r="I86" s="23">
        <v>28805</v>
      </c>
      <c r="J86" s="23">
        <v>-26299</v>
      </c>
      <c r="K86" s="23" t="s">
        <v>25</v>
      </c>
      <c r="L86" s="23">
        <v>9204</v>
      </c>
      <c r="M86" s="23">
        <v>9412</v>
      </c>
      <c r="N86" s="23">
        <v>106900</v>
      </c>
      <c r="O86" s="23">
        <v>143987</v>
      </c>
      <c r="P86" s="23">
        <v>308837</v>
      </c>
      <c r="Q86" s="23">
        <v>211170</v>
      </c>
      <c r="R86" s="24">
        <v>252714</v>
      </c>
    </row>
    <row r="87" spans="1:18" ht="12.75" customHeight="1" x14ac:dyDescent="0.3">
      <c r="A87" s="16" t="s">
        <v>393</v>
      </c>
      <c r="B87" s="12" t="s">
        <v>620</v>
      </c>
      <c r="C87" s="15" t="str">
        <f>VLOOKUP($A87,db_emp!$A$7:$N$156,2,FALSE)</f>
        <v>Unimed Belém</v>
      </c>
      <c r="D87" s="73" t="str">
        <f>VLOOKUP($A87,db_emp!$A$7:$N$157,D$5,FALSE)</f>
        <v>Planos e Seguros</v>
      </c>
      <c r="E87" s="16" t="str">
        <f t="shared" si="6"/>
        <v>UMBE</v>
      </c>
      <c r="F87" s="16" t="str">
        <f>VLOOKUP(E87,db_emp!$D$7:$E$156,2,FALSE)</f>
        <v>UMBE</v>
      </c>
      <c r="G87" s="83"/>
      <c r="H87" s="66"/>
      <c r="I87" s="19">
        <v>57939</v>
      </c>
      <c r="J87" s="18">
        <v>52183</v>
      </c>
      <c r="K87" s="18">
        <v>39362</v>
      </c>
      <c r="L87" s="18">
        <v>44486</v>
      </c>
      <c r="M87" s="18">
        <v>47409</v>
      </c>
      <c r="N87" s="18">
        <v>56173</v>
      </c>
      <c r="O87" s="18">
        <v>88193</v>
      </c>
      <c r="P87" s="18">
        <v>-110228</v>
      </c>
      <c r="Q87" s="18">
        <v>-13399</v>
      </c>
      <c r="R87" s="32">
        <v>-41993</v>
      </c>
    </row>
    <row r="88" spans="1:18" ht="12.75" customHeight="1" x14ac:dyDescent="0.3">
      <c r="A88" s="16" t="s">
        <v>397</v>
      </c>
      <c r="B88" s="12" t="s">
        <v>620</v>
      </c>
      <c r="C88" s="15" t="str">
        <f>VLOOKUP($A88,db_emp!$A$7:$N$156,2,FALSE)</f>
        <v>Unimed BH</v>
      </c>
      <c r="D88" s="73" t="str">
        <f>VLOOKUP($A88,db_emp!$A$7:$N$157,D$5,FALSE)</f>
        <v>Planos e Seguros</v>
      </c>
      <c r="E88" s="16" t="str">
        <f t="shared" si="6"/>
        <v>UMBH</v>
      </c>
      <c r="F88" s="16" t="str">
        <f>VLOOKUP(E88,db_emp!$D$7:$E$156,2,FALSE)</f>
        <v>UMBH</v>
      </c>
      <c r="G88" s="83"/>
      <c r="H88" s="66"/>
      <c r="I88" s="18">
        <v>105837</v>
      </c>
      <c r="J88" s="18">
        <v>156917</v>
      </c>
      <c r="K88" s="18">
        <v>296721</v>
      </c>
      <c r="L88" s="18">
        <v>322783</v>
      </c>
      <c r="M88" s="18">
        <v>193124</v>
      </c>
      <c r="N88" s="18">
        <v>271542</v>
      </c>
      <c r="O88" s="18">
        <v>615449</v>
      </c>
      <c r="P88" s="18">
        <v>352938</v>
      </c>
      <c r="Q88" s="18">
        <v>317469</v>
      </c>
      <c r="R88" s="32">
        <v>333827</v>
      </c>
    </row>
    <row r="89" spans="1:18" ht="12.75" customHeight="1" x14ac:dyDescent="0.3">
      <c r="A89" s="16" t="s">
        <v>401</v>
      </c>
      <c r="B89" s="12" t="s">
        <v>620</v>
      </c>
      <c r="C89" s="15" t="str">
        <f>VLOOKUP($A89,db_emp!$A$7:$N$156,2,FALSE)</f>
        <v>Unimed Central Nacional</v>
      </c>
      <c r="D89" s="73" t="str">
        <f>VLOOKUP($A89,db_emp!$A$7:$N$157,D$5,FALSE)</f>
        <v>Planos e Seguros</v>
      </c>
      <c r="E89" s="16" t="str">
        <f t="shared" si="6"/>
        <v>UMCE</v>
      </c>
      <c r="F89" s="16" t="str">
        <f>VLOOKUP(E89,db_emp!$D$7:$E$156,2,FALSE)</f>
        <v>UMCE</v>
      </c>
      <c r="G89" s="83"/>
      <c r="H89" s="66"/>
      <c r="I89" s="18">
        <v>42413</v>
      </c>
      <c r="J89" s="18">
        <v>31368</v>
      </c>
      <c r="K89" s="18">
        <v>100316</v>
      </c>
      <c r="L89" s="18">
        <v>132528</v>
      </c>
      <c r="M89" s="18">
        <v>175895</v>
      </c>
      <c r="N89" s="18">
        <v>284294</v>
      </c>
      <c r="O89" s="18">
        <v>519551</v>
      </c>
      <c r="P89" s="19">
        <v>56213</v>
      </c>
      <c r="Q89" s="18">
        <v>19437</v>
      </c>
      <c r="R89" s="32">
        <v>-590364</v>
      </c>
    </row>
    <row r="90" spans="1:18" ht="12.75" customHeight="1" x14ac:dyDescent="0.3">
      <c r="A90" s="16" t="s">
        <v>405</v>
      </c>
      <c r="B90" s="12" t="s">
        <v>620</v>
      </c>
      <c r="C90" s="15" t="str">
        <f>VLOOKUP($A90,db_emp!$A$7:$N$156,2,FALSE)</f>
        <v>Unimed Campinas</v>
      </c>
      <c r="D90" s="73" t="str">
        <f>VLOOKUP($A90,db_emp!$A$7:$N$157,D$5,FALSE)</f>
        <v>Planos e Seguros</v>
      </c>
      <c r="E90" s="16" t="str">
        <f t="shared" si="6"/>
        <v>UMCP</v>
      </c>
      <c r="F90" s="16" t="str">
        <f>VLOOKUP(E90,db_emp!$D$7:$E$156,2,FALSE)</f>
        <v>UMCP</v>
      </c>
      <c r="G90" s="83"/>
      <c r="H90" s="66"/>
      <c r="I90" s="23" t="s">
        <v>25</v>
      </c>
      <c r="J90" s="23" t="s">
        <v>25</v>
      </c>
      <c r="K90" s="18">
        <v>39835</v>
      </c>
      <c r="L90" s="18">
        <v>48571</v>
      </c>
      <c r="M90" s="18">
        <v>54026</v>
      </c>
      <c r="N90" s="18">
        <v>93077</v>
      </c>
      <c r="O90" s="18">
        <v>172031</v>
      </c>
      <c r="P90" s="18">
        <v>6827</v>
      </c>
      <c r="Q90" s="18">
        <v>143130</v>
      </c>
      <c r="R90" s="32">
        <v>76569</v>
      </c>
    </row>
    <row r="91" spans="1:18" ht="12.75" customHeight="1" x14ac:dyDescent="0.3">
      <c r="A91" s="16" t="s">
        <v>409</v>
      </c>
      <c r="B91" s="12" t="s">
        <v>620</v>
      </c>
      <c r="C91" s="15" t="str">
        <f>VLOOKUP($A91,db_emp!$A$7:$N$156,2,FALSE)</f>
        <v>Unimed Curitiba</v>
      </c>
      <c r="D91" s="73" t="str">
        <f>VLOOKUP($A91,db_emp!$A$7:$N$157,D$5,FALSE)</f>
        <v>Planos e Seguros</v>
      </c>
      <c r="E91" s="16" t="str">
        <f t="shared" si="6"/>
        <v>UMCR</v>
      </c>
      <c r="F91" s="16" t="str">
        <f>VLOOKUP(E91,db_emp!$D$7:$E$156,2,FALSE)</f>
        <v>UMCR</v>
      </c>
      <c r="G91" s="83"/>
      <c r="H91" s="66"/>
      <c r="I91" s="18">
        <v>6885</v>
      </c>
      <c r="J91" s="18">
        <v>15151</v>
      </c>
      <c r="K91" s="18">
        <v>226834</v>
      </c>
      <c r="L91" s="18">
        <v>86891</v>
      </c>
      <c r="M91" s="18">
        <v>54934</v>
      </c>
      <c r="N91" s="18">
        <v>63094</v>
      </c>
      <c r="O91" s="18">
        <v>178141</v>
      </c>
      <c r="P91" s="18">
        <v>-53711</v>
      </c>
      <c r="Q91" s="18">
        <v>-71619</v>
      </c>
      <c r="R91" s="32">
        <v>47724</v>
      </c>
    </row>
    <row r="92" spans="1:18" ht="12.75" customHeight="1" x14ac:dyDescent="0.3">
      <c r="A92" s="16" t="s">
        <v>413</v>
      </c>
      <c r="B92" s="12" t="s">
        <v>620</v>
      </c>
      <c r="C92" s="15" t="str">
        <f>VLOOKUP($A92,db_emp!$A$7:$N$156,2,FALSE)</f>
        <v>Unimed Cuiabá</v>
      </c>
      <c r="D92" s="73" t="str">
        <f>VLOOKUP($A92,db_emp!$A$7:$N$157,D$5,FALSE)</f>
        <v>Planos e Seguros</v>
      </c>
      <c r="E92" s="16" t="str">
        <f t="shared" si="6"/>
        <v>UMCU</v>
      </c>
      <c r="F92" s="16" t="str">
        <f>VLOOKUP(E92,db_emp!$D$7:$E$156,2,FALSE)</f>
        <v>UMCU</v>
      </c>
      <c r="G92" s="83"/>
      <c r="H92" s="66"/>
      <c r="I92" s="19">
        <v>25373</v>
      </c>
      <c r="J92" s="19">
        <v>11506</v>
      </c>
      <c r="K92" s="18">
        <v>5866</v>
      </c>
      <c r="L92" s="19">
        <v>52756</v>
      </c>
      <c r="M92" s="18">
        <v>34271</v>
      </c>
      <c r="N92" s="18">
        <v>-23042</v>
      </c>
      <c r="O92" s="18">
        <v>4460</v>
      </c>
      <c r="P92" s="19">
        <v>899</v>
      </c>
      <c r="Q92" s="19">
        <v>-400735</v>
      </c>
      <c r="R92" s="32">
        <v>-59327</v>
      </c>
    </row>
    <row r="93" spans="1:18" ht="12.75" customHeight="1" x14ac:dyDescent="0.3">
      <c r="A93" s="16" t="s">
        <v>417</v>
      </c>
      <c r="B93" s="12" t="s">
        <v>620</v>
      </c>
      <c r="C93" s="15" t="str">
        <f>VLOOKUP($A93,db_emp!$A$7:$N$156,2,FALSE)</f>
        <v>Unimed Florianópolis</v>
      </c>
      <c r="D93" s="73" t="str">
        <f>VLOOKUP($A93,db_emp!$A$7:$N$157,D$5,FALSE)</f>
        <v>Planos e Seguros</v>
      </c>
      <c r="E93" s="16" t="str">
        <f t="shared" si="6"/>
        <v>UMFL</v>
      </c>
      <c r="F93" s="16" t="str">
        <f>VLOOKUP(E93,db_emp!$D$7:$E$156,2,FALSE)</f>
        <v>UMFL</v>
      </c>
      <c r="G93" s="83"/>
      <c r="H93" s="66"/>
      <c r="I93" s="18">
        <v>1425</v>
      </c>
      <c r="J93" s="18">
        <v>96</v>
      </c>
      <c r="K93" s="19">
        <v>662</v>
      </c>
      <c r="L93" s="18">
        <v>25933</v>
      </c>
      <c r="M93" s="18">
        <v>6065</v>
      </c>
      <c r="N93" s="18">
        <v>1234</v>
      </c>
      <c r="O93" s="18">
        <v>78982</v>
      </c>
      <c r="P93" s="18">
        <v>14346</v>
      </c>
      <c r="Q93" s="18">
        <v>-4049</v>
      </c>
      <c r="R93" s="32">
        <v>3902</v>
      </c>
    </row>
    <row r="94" spans="1:18" ht="12.75" customHeight="1" x14ac:dyDescent="0.3">
      <c r="A94" s="16" t="s">
        <v>421</v>
      </c>
      <c r="B94" s="12" t="s">
        <v>620</v>
      </c>
      <c r="C94" s="15" t="str">
        <f>VLOOKUP($A94,db_emp!$A$7:$N$156,2,FALSE)</f>
        <v>Unimed Fortaleza</v>
      </c>
      <c r="D94" s="73" t="str">
        <f>VLOOKUP($A94,db_emp!$A$7:$N$157,D$5,FALSE)</f>
        <v>Planos e Seguros</v>
      </c>
      <c r="E94" s="16" t="str">
        <f t="shared" si="6"/>
        <v>UMFO</v>
      </c>
      <c r="F94" s="16" t="str">
        <f>VLOOKUP(E94,db_emp!$D$7:$E$156,2,FALSE)</f>
        <v>UMFO</v>
      </c>
      <c r="G94" s="83"/>
      <c r="H94" s="66"/>
      <c r="I94" s="18">
        <v>18975</v>
      </c>
      <c r="J94" s="18">
        <v>40051</v>
      </c>
      <c r="K94" s="18">
        <v>52999</v>
      </c>
      <c r="L94" s="19">
        <v>45254</v>
      </c>
      <c r="M94" s="19">
        <v>48505</v>
      </c>
      <c r="N94" s="19">
        <v>70626</v>
      </c>
      <c r="O94" s="19">
        <v>123725</v>
      </c>
      <c r="P94" s="19">
        <v>10257</v>
      </c>
      <c r="Q94" s="18">
        <v>35472</v>
      </c>
      <c r="R94" s="32">
        <v>34287</v>
      </c>
    </row>
    <row r="95" spans="1:18" ht="12.75" customHeight="1" x14ac:dyDescent="0.3">
      <c r="A95" s="44" t="s">
        <v>425</v>
      </c>
      <c r="B95" s="12" t="s">
        <v>620</v>
      </c>
      <c r="C95" s="15" t="str">
        <f>VLOOKUP($A95,db_emp!$A$7:$N$156,2,FALSE)</f>
        <v>Unimed Goiânia</v>
      </c>
      <c r="D95" s="73" t="str">
        <f>VLOOKUP($A95,db_emp!$A$7:$N$157,D$5,FALSE)</f>
        <v>Planos e Seguros</v>
      </c>
      <c r="E95" s="16" t="str">
        <f t="shared" si="6"/>
        <v>UMGO</v>
      </c>
      <c r="F95" s="16" t="str">
        <f>VLOOKUP(E95,db_emp!$D$7:$E$156,2,FALSE)</f>
        <v>UMGO</v>
      </c>
      <c r="G95" s="83"/>
      <c r="H95" s="66"/>
      <c r="I95" s="23" t="s">
        <v>25</v>
      </c>
      <c r="J95" s="23" t="s">
        <v>25</v>
      </c>
      <c r="K95" s="23" t="s">
        <v>25</v>
      </c>
      <c r="L95" s="27">
        <v>41846</v>
      </c>
      <c r="M95" s="27">
        <v>48751</v>
      </c>
      <c r="N95" s="27">
        <v>89172</v>
      </c>
      <c r="O95" s="27">
        <v>233822</v>
      </c>
      <c r="P95" s="27">
        <v>-48991</v>
      </c>
      <c r="Q95" s="27">
        <v>-86206</v>
      </c>
      <c r="R95" s="30">
        <v>14790</v>
      </c>
    </row>
    <row r="96" spans="1:18" ht="12.75" customHeight="1" x14ac:dyDescent="0.3">
      <c r="A96" s="16" t="s">
        <v>429</v>
      </c>
      <c r="B96" s="12" t="s">
        <v>620</v>
      </c>
      <c r="C96" s="15" t="str">
        <f>VLOOKUP($A96,db_emp!$A$7:$N$156,2,FALSE)</f>
        <v>Unimed Natal</v>
      </c>
      <c r="D96" s="73" t="str">
        <f>VLOOKUP($A96,db_emp!$A$7:$N$157,D$5,FALSE)</f>
        <v>Planos e Seguros</v>
      </c>
      <c r="E96" s="16" t="str">
        <f t="shared" si="6"/>
        <v>UMNA</v>
      </c>
      <c r="F96" s="16" t="str">
        <f>VLOOKUP(E96,db_emp!$D$7:$E$156,2,FALSE)</f>
        <v>UMNA</v>
      </c>
      <c r="G96" s="83"/>
      <c r="H96" s="66"/>
      <c r="I96" s="18">
        <v>3900</v>
      </c>
      <c r="J96" s="18">
        <v>3620</v>
      </c>
      <c r="K96" s="18">
        <v>14540</v>
      </c>
      <c r="L96" s="19">
        <v>-26415</v>
      </c>
      <c r="M96" s="18">
        <v>73084</v>
      </c>
      <c r="N96" s="18">
        <v>38001</v>
      </c>
      <c r="O96" s="18">
        <v>113145</v>
      </c>
      <c r="P96" s="18">
        <v>-53401</v>
      </c>
      <c r="Q96" s="18">
        <v>2740</v>
      </c>
      <c r="R96" s="32">
        <v>-1143</v>
      </c>
    </row>
    <row r="97" spans="1:18" ht="12.75" customHeight="1" x14ac:dyDescent="0.3">
      <c r="A97" s="16" t="s">
        <v>433</v>
      </c>
      <c r="B97" s="12" t="s">
        <v>620</v>
      </c>
      <c r="C97" s="15" t="str">
        <f>VLOOKUP($A97,db_emp!$A$7:$N$156,2,FALSE)</f>
        <v>Unimed Porto Alegre</v>
      </c>
      <c r="D97" s="73" t="str">
        <f>VLOOKUP($A97,db_emp!$A$7:$N$157,D$5,FALSE)</f>
        <v>Planos e Seguros</v>
      </c>
      <c r="E97" s="16" t="str">
        <f t="shared" si="6"/>
        <v>UMPA</v>
      </c>
      <c r="F97" s="16" t="str">
        <f>VLOOKUP(E97,db_emp!$D$7:$E$156,2,FALSE)</f>
        <v>UMPA</v>
      </c>
      <c r="G97" s="83"/>
      <c r="H97" s="66"/>
      <c r="I97" s="18">
        <v>6686</v>
      </c>
      <c r="J97" s="18">
        <v>51188</v>
      </c>
      <c r="K97" s="18">
        <v>62651</v>
      </c>
      <c r="L97" s="18">
        <v>103393</v>
      </c>
      <c r="M97" s="18">
        <v>103895</v>
      </c>
      <c r="N97" s="18">
        <v>56816</v>
      </c>
      <c r="O97" s="18">
        <v>178731</v>
      </c>
      <c r="P97" s="18">
        <v>50424</v>
      </c>
      <c r="Q97" s="18">
        <v>86760</v>
      </c>
      <c r="R97" s="32">
        <v>137944</v>
      </c>
    </row>
    <row r="98" spans="1:18" ht="12.75" customHeight="1" x14ac:dyDescent="0.3">
      <c r="A98" s="16" t="s">
        <v>437</v>
      </c>
      <c r="B98" s="12" t="s">
        <v>620</v>
      </c>
      <c r="C98" s="15" t="str">
        <f>VLOOKUP($A98,db_emp!$A$7:$N$156,2,FALSE)</f>
        <v>Unimed Recife</v>
      </c>
      <c r="D98" s="73" t="str">
        <f>VLOOKUP($A98,db_emp!$A$7:$N$157,D$5,FALSE)</f>
        <v>Planos e Seguros</v>
      </c>
      <c r="E98" s="16" t="str">
        <f t="shared" si="6"/>
        <v>UMRE</v>
      </c>
      <c r="F98" s="16" t="str">
        <f>VLOOKUP(E98,db_emp!$D$7:$E$156,2,FALSE)</f>
        <v>UMRE</v>
      </c>
      <c r="G98" s="83"/>
      <c r="H98" s="66"/>
      <c r="I98" s="23" t="s">
        <v>25</v>
      </c>
      <c r="J98" s="23" t="s">
        <v>25</v>
      </c>
      <c r="K98" s="23" t="s">
        <v>25</v>
      </c>
      <c r="L98" s="17">
        <v>30620</v>
      </c>
      <c r="M98" s="17">
        <v>71757</v>
      </c>
      <c r="N98" s="17">
        <v>45500</v>
      </c>
      <c r="O98" s="17">
        <v>56642.822</v>
      </c>
      <c r="P98" s="17">
        <v>-43677</v>
      </c>
      <c r="Q98" s="17">
        <v>-51603</v>
      </c>
      <c r="R98" s="32">
        <v>-24459</v>
      </c>
    </row>
    <row r="99" spans="1:18" ht="12.75" customHeight="1" x14ac:dyDescent="0.3">
      <c r="A99" s="16" t="s">
        <v>441</v>
      </c>
      <c r="B99" s="12" t="s">
        <v>620</v>
      </c>
      <c r="C99" s="15" t="str">
        <f>VLOOKUP($A99,db_emp!$A$7:$N$156,2,FALSE)</f>
        <v>Unimed Rio</v>
      </c>
      <c r="D99" s="73" t="str">
        <f>VLOOKUP($A99,db_emp!$A$7:$N$157,D$5,FALSE)</f>
        <v>Planos e Seguros</v>
      </c>
      <c r="E99" s="16" t="str">
        <f t="shared" si="6"/>
        <v>UMRJ</v>
      </c>
      <c r="F99" s="16" t="str">
        <f>VLOOKUP(E99,db_emp!$D$7:$E$156,2,FALSE)</f>
        <v>UMRJ</v>
      </c>
      <c r="G99" s="83"/>
      <c r="H99" s="66"/>
      <c r="I99" s="17">
        <v>-578019</v>
      </c>
      <c r="J99" s="19">
        <v>30100</v>
      </c>
      <c r="K99" s="19">
        <v>66885</v>
      </c>
      <c r="L99" s="19">
        <v>83071</v>
      </c>
      <c r="M99" s="19">
        <v>85117</v>
      </c>
      <c r="N99" s="19">
        <v>68073</v>
      </c>
      <c r="O99" s="19">
        <v>158111</v>
      </c>
      <c r="P99" s="19">
        <v>38920</v>
      </c>
      <c r="Q99" s="23">
        <v>-1778801</v>
      </c>
      <c r="R99" s="23">
        <v>-1000247</v>
      </c>
    </row>
    <row r="100" spans="1:18" ht="12.75" customHeight="1" x14ac:dyDescent="0.3">
      <c r="A100" s="16" t="s">
        <v>445</v>
      </c>
      <c r="B100" s="12" t="s">
        <v>620</v>
      </c>
      <c r="C100" s="15" t="str">
        <f>VLOOKUP($A100,db_emp!$A$7:$N$156,2,FALSE)</f>
        <v>Unimed Vitória</v>
      </c>
      <c r="D100" s="73" t="str">
        <f>VLOOKUP($A100,db_emp!$A$7:$N$157,D$5,FALSE)</f>
        <v>Planos e Seguros</v>
      </c>
      <c r="E100" s="16" t="str">
        <f t="shared" si="6"/>
        <v>UMVI</v>
      </c>
      <c r="F100" s="16" t="str">
        <f>VLOOKUP(E100,db_emp!$D$7:$E$156,2,FALSE)</f>
        <v>UMVI</v>
      </c>
      <c r="G100" s="83"/>
      <c r="H100" s="66"/>
      <c r="I100" s="26" t="s">
        <v>25</v>
      </c>
      <c r="J100" s="26" t="s">
        <v>25</v>
      </c>
      <c r="K100" s="26" t="s">
        <v>25</v>
      </c>
      <c r="L100" s="27">
        <v>14451</v>
      </c>
      <c r="M100" s="27">
        <v>41390</v>
      </c>
      <c r="N100" s="27">
        <v>22136</v>
      </c>
      <c r="O100" s="27">
        <v>67288</v>
      </c>
      <c r="P100" s="27">
        <v>-15096</v>
      </c>
      <c r="Q100" s="27">
        <v>1493</v>
      </c>
      <c r="R100" s="30">
        <v>45879</v>
      </c>
    </row>
    <row r="101" spans="1:18" ht="12.75" customHeight="1" x14ac:dyDescent="0.3">
      <c r="A101" s="16" t="s">
        <v>449</v>
      </c>
      <c r="B101" s="12" t="s">
        <v>620</v>
      </c>
      <c r="C101" s="15" t="str">
        <f>VLOOKUP($A101,db_emp!$A$7:$N$156,2,FALSE)</f>
        <v>União Química</v>
      </c>
      <c r="D101" s="64" t="str">
        <f>VLOOKUP($A101,db_emp!$A$7:$N$157,D$5,FALSE)</f>
        <v>Ind. Farmacêutica</v>
      </c>
      <c r="E101" s="16" t="str">
        <f t="shared" si="6"/>
        <v>UNIQ</v>
      </c>
      <c r="F101" s="16" t="str">
        <f>VLOOKUP(E101,db_emp!$D$7:$E$156,2,FALSE)</f>
        <v>UNIQ</v>
      </c>
      <c r="G101" s="83"/>
      <c r="H101" s="66"/>
      <c r="I101" s="27">
        <v>109401</v>
      </c>
      <c r="J101" s="27">
        <v>46978</v>
      </c>
      <c r="K101" s="27">
        <v>79288</v>
      </c>
      <c r="L101" s="27">
        <v>122949</v>
      </c>
      <c r="M101" s="27">
        <v>108102</v>
      </c>
      <c r="N101" s="27">
        <v>138946</v>
      </c>
      <c r="O101" s="27">
        <v>230389</v>
      </c>
      <c r="P101" s="27">
        <v>448308</v>
      </c>
      <c r="Q101" s="27">
        <v>367411</v>
      </c>
      <c r="R101" s="30">
        <v>316213</v>
      </c>
    </row>
    <row r="102" spans="1:18" ht="12.75" customHeight="1" x14ac:dyDescent="0.3">
      <c r="A102" s="43" t="s">
        <v>453</v>
      </c>
      <c r="B102" s="12" t="s">
        <v>620</v>
      </c>
      <c r="C102" s="15" t="str">
        <f>VLOOKUP($A102,db_emp!$A$7:$N$156,2,FALSE)</f>
        <v>Unimed Participações</v>
      </c>
      <c r="D102" s="73" t="str">
        <f>VLOOKUP($A102,db_emp!$A$7:$N$157,D$5,FALSE)</f>
        <v>Planos e Seguros</v>
      </c>
      <c r="E102" s="16" t="str">
        <f t="shared" si="6"/>
        <v>UPAR</v>
      </c>
      <c r="F102" s="16" t="str">
        <f>VLOOKUP(E102,db_emp!$D$7:$E$156,2,FALSE)</f>
        <v>UPAR</v>
      </c>
      <c r="G102" s="83"/>
      <c r="H102" s="66"/>
      <c r="I102" s="26" t="s">
        <v>25</v>
      </c>
      <c r="J102" s="26" t="s">
        <v>25</v>
      </c>
      <c r="K102" s="26" t="s">
        <v>25</v>
      </c>
      <c r="L102" s="41">
        <v>28897</v>
      </c>
      <c r="M102" s="28">
        <v>121990</v>
      </c>
      <c r="N102" s="27">
        <v>178886</v>
      </c>
      <c r="O102" s="27">
        <v>252915</v>
      </c>
      <c r="P102" s="27">
        <v>92574</v>
      </c>
      <c r="Q102" s="27">
        <v>207361</v>
      </c>
      <c r="R102" s="30">
        <v>336279</v>
      </c>
    </row>
    <row r="103" spans="1:18" ht="12.75" customHeight="1" x14ac:dyDescent="0.3">
      <c r="A103" s="44" t="s">
        <v>457</v>
      </c>
      <c r="B103" s="12" t="s">
        <v>620</v>
      </c>
      <c r="C103" s="15" t="str">
        <f>VLOOKUP($A103,db_emp!$A$7:$N$156,2,FALSE)</f>
        <v>Viva Rio</v>
      </c>
      <c r="D103" s="75" t="str">
        <f>VLOOKUP($A103,db_emp!$A$7:$N$157,D$5,FALSE)</f>
        <v>Gestão como OS</v>
      </c>
      <c r="E103" s="16" t="str">
        <f t="shared" si="6"/>
        <v>VIVA</v>
      </c>
      <c r="F103" s="16" t="str">
        <f>VLOOKUP(E103,db_emp!$D$7:$E$156,2,FALSE)</f>
        <v>VIVA</v>
      </c>
      <c r="G103" s="83"/>
      <c r="H103" s="66"/>
      <c r="I103" s="27">
        <v>21440</v>
      </c>
      <c r="J103" s="27">
        <v>11952</v>
      </c>
      <c r="K103" s="27">
        <v>165</v>
      </c>
      <c r="L103" s="27">
        <v>-9539</v>
      </c>
      <c r="M103" s="27">
        <v>6269</v>
      </c>
      <c r="N103" s="27">
        <v>130</v>
      </c>
      <c r="O103" s="27">
        <v>920</v>
      </c>
      <c r="P103" s="28">
        <v>3839</v>
      </c>
      <c r="Q103" s="29">
        <v>-2208.779</v>
      </c>
      <c r="R103" s="31">
        <v>4182.0959999999995</v>
      </c>
    </row>
    <row r="104" spans="1:18" ht="12.75" customHeight="1" x14ac:dyDescent="0.3">
      <c r="A104" s="229" t="s">
        <v>460</v>
      </c>
      <c r="B104" s="12" t="s">
        <v>620</v>
      </c>
      <c r="C104" s="15" t="str">
        <f>VLOOKUP($A104,db_emp!$A$7:$N$156,2,FALSE)</f>
        <v>Viveo</v>
      </c>
      <c r="D104" s="82" t="str">
        <f>VLOOKUP($A104,db_emp!$A$7:$N$157,D$5,FALSE)</f>
        <v>Distribuição</v>
      </c>
      <c r="E104" s="16" t="str">
        <f t="shared" ref="E104:E135" si="7">A104</f>
        <v>VIVE</v>
      </c>
      <c r="F104" s="44" t="str">
        <f>VLOOKUP(E104,db_emp!$D$7:$E$156,2,FALSE)</f>
        <v>VIVE</v>
      </c>
      <c r="G104" s="83"/>
      <c r="H104" s="66"/>
      <c r="I104" s="36">
        <v>2756</v>
      </c>
      <c r="J104" s="37">
        <v>-755</v>
      </c>
      <c r="K104" s="37">
        <v>164826</v>
      </c>
      <c r="L104" s="37">
        <v>58778</v>
      </c>
      <c r="M104" s="37">
        <v>35057</v>
      </c>
      <c r="N104" s="37">
        <v>35747</v>
      </c>
      <c r="O104" s="37">
        <v>121766</v>
      </c>
      <c r="P104" s="37">
        <v>395155</v>
      </c>
      <c r="Q104" s="37">
        <v>259733</v>
      </c>
      <c r="R104" s="30">
        <v>359916</v>
      </c>
    </row>
    <row r="105" spans="1:18" ht="12.75" customHeight="1" x14ac:dyDescent="0.3">
      <c r="A105" s="3" t="s">
        <v>27</v>
      </c>
      <c r="B105" s="13" t="s">
        <v>621</v>
      </c>
      <c r="C105" s="15" t="str">
        <f>VLOOKUP($A105,db_emp!$A$7:$N$156,2,FALSE)</f>
        <v>A.C. Camargo Cancer Center</v>
      </c>
      <c r="D105" s="69" t="str">
        <f>VLOOKUP($A105,db_emp!$A$7:$N$157,D$5,FALSE)</f>
        <v>Redes Hospitalares</v>
      </c>
      <c r="E105" s="16" t="str">
        <f t="shared" si="7"/>
        <v>ACCA</v>
      </c>
      <c r="F105" s="44" t="str">
        <f>VLOOKUP(E105,db_emp!$D$7:$E$156,2,FALSE)</f>
        <v>ACCA</v>
      </c>
      <c r="G105" s="83"/>
      <c r="H105" s="66"/>
      <c r="I105" s="1"/>
      <c r="J105" s="1" t="s">
        <v>623</v>
      </c>
      <c r="K105" s="1" t="s">
        <v>623</v>
      </c>
      <c r="L105" s="1" t="s">
        <v>624</v>
      </c>
      <c r="M105" s="1" t="s">
        <v>625</v>
      </c>
      <c r="N105" s="1" t="s">
        <v>626</v>
      </c>
      <c r="O105" s="1" t="s">
        <v>627</v>
      </c>
      <c r="P105" s="1" t="s">
        <v>628</v>
      </c>
      <c r="Q105" s="10" t="s">
        <v>629</v>
      </c>
      <c r="R105" s="10" t="s">
        <v>629</v>
      </c>
    </row>
    <row r="106" spans="1:18" ht="12.75" customHeight="1" x14ac:dyDescent="0.3">
      <c r="A106" s="3" t="s">
        <v>33</v>
      </c>
      <c r="B106" s="13" t="s">
        <v>621</v>
      </c>
      <c r="C106" s="15" t="str">
        <f>VLOOKUP($A106,db_emp!$A$7:$N$156,2,FALSE)</f>
        <v>Aché</v>
      </c>
      <c r="D106" s="64" t="str">
        <f>VLOOKUP($A106,db_emp!$A$7:$N$157,D$5,FALSE)</f>
        <v>Ind. Farmacêutica</v>
      </c>
      <c r="E106" s="16" t="str">
        <f t="shared" si="7"/>
        <v>ACHE</v>
      </c>
      <c r="F106" s="16" t="str">
        <f>VLOOKUP(E106,db_emp!$D$7:$E$156,2,FALSE)</f>
        <v>ACHE</v>
      </c>
      <c r="G106" s="83"/>
      <c r="H106" s="66"/>
      <c r="I106" s="1" t="s">
        <v>630</v>
      </c>
      <c r="J106" s="1" t="s">
        <v>631</v>
      </c>
      <c r="K106" s="1" t="s">
        <v>632</v>
      </c>
      <c r="L106" s="1" t="s">
        <v>633</v>
      </c>
      <c r="M106" s="1" t="s">
        <v>634</v>
      </c>
      <c r="N106" s="1" t="s">
        <v>635</v>
      </c>
      <c r="O106" s="1" t="s">
        <v>636</v>
      </c>
      <c r="P106" s="1" t="s">
        <v>637</v>
      </c>
      <c r="Q106" s="1" t="s">
        <v>637</v>
      </c>
      <c r="R106" s="1" t="s">
        <v>638</v>
      </c>
    </row>
    <row r="107" spans="1:18" ht="12.75" customHeight="1" x14ac:dyDescent="0.3">
      <c r="A107" s="3" t="s">
        <v>37</v>
      </c>
      <c r="B107" s="13" t="s">
        <v>621</v>
      </c>
      <c r="C107" s="15" t="str">
        <f>VLOOKUP($A107,db_emp!$A$7:$N$156,2,FALSE)</f>
        <v>Assoc. Congreg. Santa Catarina (Hospital Santa Catarina)</v>
      </c>
      <c r="D107" s="69" t="str">
        <f>VLOOKUP($A107,db_emp!$A$7:$N$157,D$5,FALSE)</f>
        <v>Redes Hospitalares</v>
      </c>
      <c r="E107" s="16" t="str">
        <f t="shared" si="7"/>
        <v>ACSC</v>
      </c>
      <c r="F107" s="16" t="str">
        <f>VLOOKUP(E107,db_emp!$D$7:$E$156,2,FALSE)</f>
        <v>ACSC</v>
      </c>
      <c r="G107" s="83"/>
      <c r="H107" s="66"/>
      <c r="I107" s="212" t="s">
        <v>622</v>
      </c>
      <c r="J107" s="212" t="s">
        <v>622</v>
      </c>
      <c r="K107" s="212" t="s">
        <v>622</v>
      </c>
      <c r="L107" s="212" t="s">
        <v>639</v>
      </c>
      <c r="M107" s="212" t="s">
        <v>624</v>
      </c>
      <c r="N107" s="212" t="s">
        <v>625</v>
      </c>
      <c r="O107" s="212" t="s">
        <v>627</v>
      </c>
      <c r="P107" s="212" t="s">
        <v>640</v>
      </c>
      <c r="Q107" s="212" t="s">
        <v>641</v>
      </c>
      <c r="R107" s="212" t="s">
        <v>641</v>
      </c>
    </row>
    <row r="108" spans="1:18" ht="12.75" customHeight="1" x14ac:dyDescent="0.3">
      <c r="A108" s="3" t="s">
        <v>41</v>
      </c>
      <c r="B108" s="13" t="s">
        <v>621</v>
      </c>
      <c r="C108" s="15" t="str">
        <f>VLOOKUP($A108,db_emp!$A$7:$N$156,2,FALSE)</f>
        <v>Alliança</v>
      </c>
      <c r="D108" s="72" t="str">
        <f>VLOOKUP($A108,db_emp!$A$7:$N$157,D$5,FALSE)</f>
        <v>Diagnóstico e Terapia</v>
      </c>
      <c r="E108" s="16" t="str">
        <f t="shared" si="7"/>
        <v>ALLI</v>
      </c>
      <c r="F108" s="16" t="str">
        <f>VLOOKUP(E108,db_emp!$D$7:$E$156,2,FALSE)</f>
        <v>ALLI</v>
      </c>
      <c r="G108" s="83"/>
      <c r="H108" s="66"/>
      <c r="I108" s="9" t="s">
        <v>642</v>
      </c>
      <c r="J108" s="9" t="s">
        <v>642</v>
      </c>
      <c r="K108" s="9" t="s">
        <v>643</v>
      </c>
      <c r="L108" s="9" t="s">
        <v>643</v>
      </c>
      <c r="M108" s="9" t="s">
        <v>644</v>
      </c>
      <c r="N108" s="9" t="s">
        <v>644</v>
      </c>
      <c r="O108" s="9" t="s">
        <v>645</v>
      </c>
      <c r="P108" s="9" t="s">
        <v>646</v>
      </c>
      <c r="Q108" s="9" t="s">
        <v>646</v>
      </c>
      <c r="R108" s="1" t="s">
        <v>646</v>
      </c>
    </row>
    <row r="109" spans="1:18" ht="12.75" customHeight="1" x14ac:dyDescent="0.3">
      <c r="A109" s="3" t="s">
        <v>46</v>
      </c>
      <c r="B109" s="13" t="s">
        <v>621</v>
      </c>
      <c r="C109" s="15" t="str">
        <f>VLOOKUP($A109,db_emp!$A$7:$N$156,2,FALSE)</f>
        <v>Amil</v>
      </c>
      <c r="D109" s="73" t="str">
        <f>VLOOKUP($A109,db_emp!$A$7:$N$157,D$5,FALSE)</f>
        <v>Planos e Seguros</v>
      </c>
      <c r="E109" s="16" t="str">
        <f t="shared" si="7"/>
        <v>AMIN</v>
      </c>
      <c r="F109" s="16" t="str">
        <f>VLOOKUP(E109,db_emp!$D$7:$E$156,2,FALSE)</f>
        <v>AMIN</v>
      </c>
      <c r="G109" s="83"/>
      <c r="H109" s="66"/>
      <c r="I109" s="1" t="s">
        <v>647</v>
      </c>
      <c r="J109" s="1" t="s">
        <v>648</v>
      </c>
      <c r="K109" s="1" t="s">
        <v>648</v>
      </c>
      <c r="L109" s="1" t="s">
        <v>649</v>
      </c>
      <c r="M109" s="1" t="s">
        <v>650</v>
      </c>
      <c r="N109" s="1" t="s">
        <v>651</v>
      </c>
      <c r="O109" s="1" t="s">
        <v>652</v>
      </c>
      <c r="P109" s="1" t="s">
        <v>653</v>
      </c>
      <c r="Q109" s="1" t="s">
        <v>707</v>
      </c>
      <c r="R109" s="1" t="s">
        <v>638</v>
      </c>
    </row>
    <row r="110" spans="1:18" ht="12.75" customHeight="1" x14ac:dyDescent="0.3">
      <c r="A110" s="44" t="s">
        <v>51</v>
      </c>
      <c r="B110" s="13" t="s">
        <v>621</v>
      </c>
      <c r="C110" s="15" t="str">
        <f>VLOOKUP($A110,db_emp!$A$7:$N$156,2,FALSE)</f>
        <v>Apsen</v>
      </c>
      <c r="D110" s="64" t="str">
        <f>VLOOKUP($A110,db_emp!$A$7:$N$157,D$5,FALSE)</f>
        <v>Ind. Farmacêutica</v>
      </c>
      <c r="E110" s="16" t="str">
        <f t="shared" si="7"/>
        <v>APSE</v>
      </c>
      <c r="F110" s="16" t="str">
        <f>VLOOKUP(E110,db_emp!$D$7:$E$156,2,FALSE)</f>
        <v>APSE</v>
      </c>
      <c r="G110" s="83"/>
      <c r="H110" s="66"/>
      <c r="I110" s="1" t="s">
        <v>654</v>
      </c>
      <c r="J110" s="1" t="s">
        <v>655</v>
      </c>
      <c r="K110" s="1" t="s">
        <v>656</v>
      </c>
      <c r="L110" s="1" t="s">
        <v>657</v>
      </c>
      <c r="M110" s="1" t="s">
        <v>658</v>
      </c>
      <c r="N110" s="1" t="s">
        <v>659</v>
      </c>
      <c r="O110" s="1" t="s">
        <v>660</v>
      </c>
      <c r="P110" s="1" t="s">
        <v>661</v>
      </c>
      <c r="Q110" s="1" t="s">
        <v>661</v>
      </c>
      <c r="R110" s="1" t="s">
        <v>629</v>
      </c>
    </row>
    <row r="111" spans="1:18" ht="12.75" customHeight="1" x14ac:dyDescent="0.3">
      <c r="A111" s="3" t="s">
        <v>55</v>
      </c>
      <c r="B111" s="13" t="s">
        <v>621</v>
      </c>
      <c r="C111" s="15" t="str">
        <f>VLOOKUP($A111,db_emp!$A$7:$N$156,2,FALSE)</f>
        <v>Araújo</v>
      </c>
      <c r="D111" s="74" t="str">
        <f>VLOOKUP($A111,db_emp!$A$7:$N$157,D$5,FALSE)</f>
        <v>Farmácias e Drogarias</v>
      </c>
      <c r="E111" s="16" t="str">
        <f t="shared" si="7"/>
        <v>ARAU</v>
      </c>
      <c r="F111" s="16" t="str">
        <f>VLOOKUP(E111,db_emp!$D$7:$E$156,2,FALSE)</f>
        <v>ARAU</v>
      </c>
      <c r="G111" s="83"/>
      <c r="H111" s="66"/>
      <c r="I111" s="9" t="s">
        <v>662</v>
      </c>
      <c r="J111" s="9" t="s">
        <v>662</v>
      </c>
      <c r="K111" s="9" t="s">
        <v>663</v>
      </c>
      <c r="L111" s="9" t="s">
        <v>663</v>
      </c>
      <c r="M111" s="9" t="s">
        <v>664</v>
      </c>
      <c r="N111" s="9" t="s">
        <v>664</v>
      </c>
      <c r="O111" s="9" t="s">
        <v>665</v>
      </c>
      <c r="P111" s="1" t="s">
        <v>637</v>
      </c>
      <c r="Q111" s="1" t="s">
        <v>638</v>
      </c>
      <c r="R111" s="9" t="s">
        <v>638</v>
      </c>
    </row>
    <row r="112" spans="1:18" ht="12.75" customHeight="1" x14ac:dyDescent="0.3">
      <c r="A112" s="3" t="s">
        <v>60</v>
      </c>
      <c r="B112" s="13" t="s">
        <v>621</v>
      </c>
      <c r="C112" s="15" t="str">
        <f>VLOOKUP($A112,db_emp!$A$7:$N$156,2,FALSE)</f>
        <v>Assim Saúde</v>
      </c>
      <c r="D112" s="73" t="str">
        <f>VLOOKUP($A112,db_emp!$A$7:$N$157,D$5,FALSE)</f>
        <v>Planos e Seguros</v>
      </c>
      <c r="E112" s="16" t="str">
        <f t="shared" si="7"/>
        <v>ASSI</v>
      </c>
      <c r="F112" s="16" t="str">
        <f>VLOOKUP(E112,db_emp!$D$7:$E$156,2,FALSE)</f>
        <v>ASSI</v>
      </c>
      <c r="G112" s="83"/>
      <c r="H112" s="66"/>
      <c r="I112" s="1"/>
      <c r="J112" s="1"/>
      <c r="K112" s="1" t="s">
        <v>666</v>
      </c>
      <c r="L112" s="1" t="s">
        <v>667</v>
      </c>
      <c r="M112" s="1" t="s">
        <v>668</v>
      </c>
      <c r="N112" s="1" t="s">
        <v>669</v>
      </c>
      <c r="O112" s="1" t="s">
        <v>670</v>
      </c>
      <c r="P112" s="1" t="s">
        <v>671</v>
      </c>
      <c r="Q112" s="1" t="s">
        <v>671</v>
      </c>
      <c r="R112" s="1" t="s">
        <v>672</v>
      </c>
    </row>
    <row r="113" spans="1:18" ht="12.75" customHeight="1" x14ac:dyDescent="0.3">
      <c r="A113" s="3" t="s">
        <v>64</v>
      </c>
      <c r="B113" s="13" t="s">
        <v>621</v>
      </c>
      <c r="C113" s="15" t="str">
        <f>VLOOKUP($A113,db_emp!$A$7:$N$156,2,FALSE)</f>
        <v>AstraZeneca</v>
      </c>
      <c r="D113" s="64" t="str">
        <f>VLOOKUP($A113,db_emp!$A$7:$N$157,D$5,FALSE)</f>
        <v>Ind. Farmacêutica</v>
      </c>
      <c r="E113" s="16" t="str">
        <f t="shared" si="7"/>
        <v>ASZE</v>
      </c>
      <c r="F113" s="16" t="str">
        <f>VLOOKUP(E113,db_emp!$D$7:$E$156,2,FALSE)</f>
        <v>ASZE</v>
      </c>
      <c r="G113" s="83"/>
      <c r="H113" s="66"/>
      <c r="I113" s="58" t="s">
        <v>622</v>
      </c>
      <c r="J113" s="1" t="s">
        <v>673</v>
      </c>
      <c r="K113" s="1" t="s">
        <v>674</v>
      </c>
      <c r="L113" s="1" t="s">
        <v>675</v>
      </c>
      <c r="M113" s="1" t="s">
        <v>676</v>
      </c>
      <c r="N113" s="1" t="s">
        <v>677</v>
      </c>
      <c r="O113" s="1" t="s">
        <v>678</v>
      </c>
      <c r="P113" s="1" t="s">
        <v>678</v>
      </c>
      <c r="Q113" s="58" t="s">
        <v>622</v>
      </c>
      <c r="R113" s="58" t="s">
        <v>622</v>
      </c>
    </row>
    <row r="114" spans="1:18" ht="12.75" customHeight="1" x14ac:dyDescent="0.3">
      <c r="A114" s="3" t="s">
        <v>68</v>
      </c>
      <c r="B114" s="13" t="s">
        <v>621</v>
      </c>
      <c r="C114" s="15" t="str">
        <f>VLOOKUP($A114,db_emp!$A$7:$N$156,2,FALSE)</f>
        <v>Athena Saúde</v>
      </c>
      <c r="D114" s="73" t="str">
        <f>VLOOKUP($A114,db_emp!$A$7:$N$157,D$5,FALSE)</f>
        <v>Planos e Seguros</v>
      </c>
      <c r="E114" s="16" t="str">
        <f t="shared" si="7"/>
        <v>ATHE</v>
      </c>
      <c r="F114" s="16" t="str">
        <f>VLOOKUP(E114,db_emp!$D$7:$E$156,2,FALSE)</f>
        <v>ATHE</v>
      </c>
      <c r="G114" s="83"/>
      <c r="H114" s="66"/>
      <c r="I114" s="1"/>
      <c r="J114" s="1"/>
      <c r="K114" s="1"/>
      <c r="L114" s="1"/>
      <c r="M114" s="1" t="s">
        <v>679</v>
      </c>
      <c r="N114" s="1" t="s">
        <v>679</v>
      </c>
      <c r="O114" s="1" t="s">
        <v>680</v>
      </c>
      <c r="P114" s="1" t="s">
        <v>681</v>
      </c>
      <c r="Q114" s="1" t="s">
        <v>682</v>
      </c>
      <c r="R114" s="1" t="s">
        <v>862</v>
      </c>
    </row>
    <row r="115" spans="1:18" ht="12.75" customHeight="1" x14ac:dyDescent="0.3">
      <c r="A115" s="3" t="s">
        <v>72</v>
      </c>
      <c r="B115" s="13" t="s">
        <v>621</v>
      </c>
      <c r="C115" s="15" t="str">
        <f>VLOOKUP($A115,db_emp!$A$7:$N$156,2,FALSE)</f>
        <v>Bayer Pharma</v>
      </c>
      <c r="D115" s="64" t="str">
        <f>VLOOKUP($A115,db_emp!$A$7:$N$157,D$5,FALSE)</f>
        <v>Ind. Farmacêutica</v>
      </c>
      <c r="E115" s="16" t="str">
        <f t="shared" si="7"/>
        <v>BAYE</v>
      </c>
      <c r="F115" s="16" t="str">
        <f>VLOOKUP(E115,db_emp!$D$7:$E$156,2,FALSE)</f>
        <v>BAYE</v>
      </c>
      <c r="G115" s="83"/>
      <c r="H115" s="66"/>
      <c r="I115" s="1" t="s">
        <v>683</v>
      </c>
      <c r="J115" s="1" t="s">
        <v>623</v>
      </c>
      <c r="K115" s="1" t="s">
        <v>639</v>
      </c>
      <c r="L115" s="1" t="s">
        <v>624</v>
      </c>
      <c r="M115" s="1" t="s">
        <v>624</v>
      </c>
      <c r="N115" s="1" t="s">
        <v>626</v>
      </c>
      <c r="O115" s="1" t="s">
        <v>627</v>
      </c>
      <c r="P115" s="1" t="s">
        <v>628</v>
      </c>
      <c r="Q115" s="1" t="s">
        <v>638</v>
      </c>
      <c r="R115" s="1" t="s">
        <v>638</v>
      </c>
    </row>
    <row r="116" spans="1:18" ht="12.75" customHeight="1" x14ac:dyDescent="0.3">
      <c r="A116" s="3" t="s">
        <v>80</v>
      </c>
      <c r="B116" s="13" t="s">
        <v>621</v>
      </c>
      <c r="C116" s="15" t="str">
        <f>VLOOKUP($A116,db_emp!$A$7:$N$156,2,FALSE)</f>
        <v>BP - Beneficência Portuguesa de São Paulo</v>
      </c>
      <c r="D116" s="69" t="str">
        <f>VLOOKUP($A116,db_emp!$A$7:$N$157,D$5,FALSE)</f>
        <v>Redes Hospitalares</v>
      </c>
      <c r="E116" s="16" t="str">
        <f t="shared" si="7"/>
        <v>BEPO</v>
      </c>
      <c r="F116" s="16" t="str">
        <f>VLOOKUP(E116,db_emp!$D$7:$E$156,2,FALSE)</f>
        <v>BEPO</v>
      </c>
      <c r="G116" s="83"/>
      <c r="H116" s="66"/>
      <c r="I116" s="1" t="s">
        <v>863</v>
      </c>
      <c r="J116" s="1" t="s">
        <v>819</v>
      </c>
      <c r="K116" s="1" t="s">
        <v>805</v>
      </c>
      <c r="L116" s="1" t="s">
        <v>759</v>
      </c>
      <c r="M116" s="1" t="s">
        <v>760</v>
      </c>
      <c r="N116" s="1" t="s">
        <v>761</v>
      </c>
      <c r="O116" s="1" t="s">
        <v>761</v>
      </c>
      <c r="P116" s="1" t="s">
        <v>762</v>
      </c>
      <c r="Q116" s="1" t="s">
        <v>813</v>
      </c>
      <c r="R116" s="1" t="s">
        <v>813</v>
      </c>
    </row>
    <row r="117" spans="1:18" ht="12.75" customHeight="1" x14ac:dyDescent="0.3">
      <c r="A117" s="3" t="s">
        <v>88</v>
      </c>
      <c r="B117" s="13" t="s">
        <v>621</v>
      </c>
      <c r="C117" s="15" t="str">
        <f>VLOOKUP($A117,db_emp!$A$7:$N$156,2,FALSE)</f>
        <v>Blau</v>
      </c>
      <c r="D117" s="64" t="str">
        <f>VLOOKUP($A117,db_emp!$A$7:$N$157,D$5,FALSE)</f>
        <v>Ind. Farmacêutica</v>
      </c>
      <c r="E117" s="16" t="str">
        <f t="shared" si="7"/>
        <v>BLAU</v>
      </c>
      <c r="F117" s="16" t="str">
        <f>VLOOKUP(E117,db_emp!$D$7:$E$156,2,FALSE)</f>
        <v>BLAU</v>
      </c>
      <c r="G117" s="83"/>
      <c r="H117" s="66"/>
      <c r="I117" s="1" t="s">
        <v>684</v>
      </c>
      <c r="J117" s="1" t="s">
        <v>684</v>
      </c>
      <c r="K117" s="1" t="s">
        <v>685</v>
      </c>
      <c r="L117" s="1" t="s">
        <v>686</v>
      </c>
      <c r="M117" s="1" t="s">
        <v>668</v>
      </c>
      <c r="N117" s="1" t="s">
        <v>669</v>
      </c>
      <c r="O117" s="1" t="s">
        <v>670</v>
      </c>
      <c r="P117" s="1" t="s">
        <v>671</v>
      </c>
      <c r="Q117" s="1" t="s">
        <v>672</v>
      </c>
      <c r="R117" s="1" t="s">
        <v>638</v>
      </c>
    </row>
    <row r="118" spans="1:18" ht="12.75" customHeight="1" x14ac:dyDescent="0.3">
      <c r="A118" s="44" t="s">
        <v>99</v>
      </c>
      <c r="B118" s="13" t="s">
        <v>621</v>
      </c>
      <c r="C118" s="15" t="str">
        <f>VLOOKUP($A118,db_emp!$A$7:$N$156,2,FALSE)</f>
        <v>Bristol-Myers Squibb</v>
      </c>
      <c r="D118" s="64" t="str">
        <f>VLOOKUP($A118,db_emp!$A$7:$N$157,D$5,FALSE)</f>
        <v>Ind. Farmacêutica</v>
      </c>
      <c r="E118" s="16" t="str">
        <f t="shared" si="7"/>
        <v>BRIS</v>
      </c>
      <c r="F118" s="16" t="str">
        <f>VLOOKUP(E118,db_emp!$D$7:$E$156,2,FALSE)</f>
        <v>BRIS</v>
      </c>
      <c r="G118" s="83"/>
      <c r="H118" s="66"/>
      <c r="I118" s="1" t="s">
        <v>630</v>
      </c>
      <c r="J118" s="1" t="s">
        <v>631</v>
      </c>
      <c r="K118" s="1" t="s">
        <v>632</v>
      </c>
      <c r="L118" s="1" t="s">
        <v>633</v>
      </c>
      <c r="M118" s="1" t="s">
        <v>634</v>
      </c>
      <c r="N118" s="1" t="s">
        <v>635</v>
      </c>
      <c r="O118" s="1" t="s">
        <v>635</v>
      </c>
      <c r="P118" s="1" t="s">
        <v>622</v>
      </c>
      <c r="Q118" s="1" t="s">
        <v>622</v>
      </c>
      <c r="R118" s="1" t="s">
        <v>622</v>
      </c>
    </row>
    <row r="119" spans="1:18" ht="12.75" customHeight="1" x14ac:dyDescent="0.3">
      <c r="A119" s="3" t="s">
        <v>111</v>
      </c>
      <c r="B119" s="13" t="s">
        <v>621</v>
      </c>
      <c r="C119" s="15" t="str">
        <f>VLOOKUP($A119,db_emp!$A$7:$N$156,2,FALSE)</f>
        <v>Bradesco Saúde</v>
      </c>
      <c r="D119" s="73" t="str">
        <f>VLOOKUP($A119,db_emp!$A$7:$N$157,D$5,FALSE)</f>
        <v>Planos e Seguros</v>
      </c>
      <c r="E119" s="16" t="str">
        <f t="shared" si="7"/>
        <v>BRSA</v>
      </c>
      <c r="F119" s="16" t="str">
        <f>VLOOKUP(E119,db_emp!$D$7:$E$156,2,FALSE)</f>
        <v>BRSA</v>
      </c>
      <c r="G119" s="83"/>
      <c r="H119" s="66"/>
      <c r="I119" s="1" t="s">
        <v>696</v>
      </c>
      <c r="J119" s="1" t="s">
        <v>697</v>
      </c>
      <c r="K119" s="1" t="s">
        <v>698</v>
      </c>
      <c r="L119" s="1" t="s">
        <v>699</v>
      </c>
      <c r="M119" s="1" t="s">
        <v>700</v>
      </c>
      <c r="N119" s="1" t="s">
        <v>701</v>
      </c>
      <c r="O119" s="1" t="s">
        <v>702</v>
      </c>
      <c r="P119" s="1" t="s">
        <v>703</v>
      </c>
      <c r="Q119" s="1" t="s">
        <v>703</v>
      </c>
      <c r="R119" s="1"/>
    </row>
    <row r="120" spans="1:18" ht="12.75" customHeight="1" x14ac:dyDescent="0.3">
      <c r="A120" s="3" t="s">
        <v>96</v>
      </c>
      <c r="B120" s="13" t="s">
        <v>621</v>
      </c>
      <c r="C120" s="15" t="str">
        <f>VLOOKUP($A120,db_emp!$A$7:$N$156,2,FALSE)</f>
        <v>Fundação Butantan</v>
      </c>
      <c r="D120" s="22" t="str">
        <f>VLOOKUP($A120,db_emp!$A$7:$N$157,D$5,FALSE)</f>
        <v>Ind. Farmacêutica</v>
      </c>
      <c r="E120" s="16" t="str">
        <f t="shared" si="7"/>
        <v>BUTA</v>
      </c>
      <c r="F120" s="8" t="s">
        <v>96</v>
      </c>
      <c r="G120" s="83"/>
      <c r="H120" s="66"/>
      <c r="I120" s="1" t="s">
        <v>687</v>
      </c>
      <c r="J120" s="1" t="s">
        <v>688</v>
      </c>
      <c r="K120" s="1" t="s">
        <v>689</v>
      </c>
      <c r="L120" s="1" t="s">
        <v>690</v>
      </c>
      <c r="M120" s="1" t="s">
        <v>690</v>
      </c>
      <c r="N120" s="1" t="s">
        <v>691</v>
      </c>
      <c r="O120" s="1" t="s">
        <v>692</v>
      </c>
      <c r="P120" s="1" t="s">
        <v>693</v>
      </c>
      <c r="Q120" s="1" t="s">
        <v>694</v>
      </c>
      <c r="R120" s="1" t="s">
        <v>694</v>
      </c>
    </row>
    <row r="121" spans="1:18" ht="12.75" customHeight="1" x14ac:dyDescent="0.3">
      <c r="A121" s="3" t="s">
        <v>119</v>
      </c>
      <c r="B121" s="13" t="s">
        <v>621</v>
      </c>
      <c r="C121" s="15" t="str">
        <f>VLOOKUP($A121,db_emp!$A$7:$N$156,2,FALSE)</f>
        <v>Care Plus</v>
      </c>
      <c r="D121" s="73" t="str">
        <f>VLOOKUP($A121,db_emp!$A$7:$N$157,D$5,FALSE)</f>
        <v>Planos e Seguros</v>
      </c>
      <c r="E121" s="16" t="str">
        <f t="shared" si="7"/>
        <v>CARE</v>
      </c>
      <c r="F121" s="16" t="str">
        <f>VLOOKUP(E121,db_emp!$D$7:$E$156,2,FALSE)</f>
        <v>CARE</v>
      </c>
      <c r="G121" s="83"/>
      <c r="H121" s="66"/>
      <c r="I121" s="1" t="s">
        <v>647</v>
      </c>
      <c r="J121" s="1" t="s">
        <v>648</v>
      </c>
      <c r="K121" s="1" t="s">
        <v>666</v>
      </c>
      <c r="L121" s="1" t="s">
        <v>686</v>
      </c>
      <c r="M121" s="1" t="s">
        <v>668</v>
      </c>
      <c r="N121" s="1" t="s">
        <v>669</v>
      </c>
      <c r="O121" s="1" t="s">
        <v>670</v>
      </c>
      <c r="P121" s="1" t="s">
        <v>671</v>
      </c>
      <c r="Q121" s="1" t="s">
        <v>672</v>
      </c>
      <c r="R121" s="1" t="s">
        <v>672</v>
      </c>
    </row>
    <row r="122" spans="1:18" ht="12.75" customHeight="1" x14ac:dyDescent="0.3">
      <c r="A122" s="3" t="s">
        <v>123</v>
      </c>
      <c r="B122" s="13" t="s">
        <v>621</v>
      </c>
      <c r="C122" s="15" t="str">
        <f>VLOOKUP($A122,db_emp!$A$7:$N$156,2,FALSE)</f>
        <v>CASSI</v>
      </c>
      <c r="D122" s="73" t="str">
        <f>VLOOKUP($A122,db_emp!$A$7:$N$157,D$5,FALSE)</f>
        <v>Planos e Seguros</v>
      </c>
      <c r="E122" s="16" t="str">
        <f t="shared" si="7"/>
        <v>CASS</v>
      </c>
      <c r="F122" s="16" t="str">
        <f>VLOOKUP(E122,db_emp!$D$7:$E$156,2,FALSE)</f>
        <v>CASS</v>
      </c>
      <c r="G122" s="83"/>
      <c r="H122" s="66"/>
      <c r="I122" s="1" t="s">
        <v>708</v>
      </c>
      <c r="J122" s="1" t="s">
        <v>709</v>
      </c>
      <c r="K122" s="1" t="s">
        <v>710</v>
      </c>
      <c r="L122" s="1" t="s">
        <v>711</v>
      </c>
      <c r="M122" s="1" t="s">
        <v>712</v>
      </c>
      <c r="N122" s="1" t="s">
        <v>713</v>
      </c>
      <c r="O122" s="1" t="s">
        <v>714</v>
      </c>
      <c r="P122" s="1" t="s">
        <v>716</v>
      </c>
      <c r="Q122" s="1" t="s">
        <v>715</v>
      </c>
      <c r="R122" s="1" t="s">
        <v>717</v>
      </c>
    </row>
    <row r="123" spans="1:18" ht="12.75" customHeight="1" x14ac:dyDescent="0.3">
      <c r="A123" s="3" t="s">
        <v>127</v>
      </c>
      <c r="B123" s="13" t="s">
        <v>621</v>
      </c>
      <c r="C123" s="15" t="str">
        <f>VLOOKUP($A123,db_emp!$A$7:$N$156,2,FALSE)</f>
        <v>CEJAM</v>
      </c>
      <c r="D123" s="75" t="str">
        <f>VLOOKUP($A123,db_emp!$A$7:$N$157,D$5,FALSE)</f>
        <v>Gestão como OS</v>
      </c>
      <c r="E123" s="16" t="str">
        <f t="shared" si="7"/>
        <v>CEJA</v>
      </c>
      <c r="F123" s="16" t="str">
        <f>VLOOKUP(E123,db_emp!$D$7:$E$156,2,FALSE)</f>
        <v>CEJA</v>
      </c>
      <c r="G123" s="83"/>
      <c r="H123" s="66"/>
      <c r="I123" s="1" t="s">
        <v>683</v>
      </c>
      <c r="J123" s="1" t="s">
        <v>683</v>
      </c>
      <c r="K123" s="1" t="s">
        <v>639</v>
      </c>
      <c r="L123" s="1" t="s">
        <v>624</v>
      </c>
      <c r="M123" s="1" t="s">
        <v>625</v>
      </c>
      <c r="N123" s="1" t="s">
        <v>626</v>
      </c>
      <c r="O123" s="1" t="s">
        <v>627</v>
      </c>
      <c r="P123" s="1" t="s">
        <v>628</v>
      </c>
      <c r="Q123" s="1" t="s">
        <v>628</v>
      </c>
      <c r="R123" s="1"/>
    </row>
    <row r="124" spans="1:18" ht="12.75" customHeight="1" x14ac:dyDescent="0.3">
      <c r="A124" s="44" t="s">
        <v>132</v>
      </c>
      <c r="B124" s="13" t="s">
        <v>621</v>
      </c>
      <c r="C124" s="15" t="str">
        <f>VLOOKUP($A124,db_emp!$A$7:$N$156,2,FALSE)</f>
        <v>Grupo Cimed</v>
      </c>
      <c r="D124" s="64" t="str">
        <f>VLOOKUP($A124,db_emp!$A$7:$N$157,D$5,FALSE)</f>
        <v>Ind. Farmacêutica</v>
      </c>
      <c r="E124" s="16" t="str">
        <f t="shared" si="7"/>
        <v>CIME</v>
      </c>
      <c r="F124" s="16" t="str">
        <f>VLOOKUP(E124,db_emp!$D$7:$E$156,2,FALSE)</f>
        <v>CIME</v>
      </c>
      <c r="G124" s="83"/>
      <c r="H124" s="66"/>
      <c r="I124" s="1"/>
      <c r="J124" s="1"/>
      <c r="K124" s="1"/>
      <c r="L124" s="1" t="s">
        <v>718</v>
      </c>
      <c r="M124" s="1" t="s">
        <v>719</v>
      </c>
      <c r="N124" s="1" t="s">
        <v>720</v>
      </c>
      <c r="O124" s="1" t="s">
        <v>721</v>
      </c>
      <c r="P124" s="1" t="s">
        <v>722</v>
      </c>
      <c r="Q124" s="1" t="s">
        <v>723</v>
      </c>
      <c r="R124" s="1" t="s">
        <v>723</v>
      </c>
    </row>
    <row r="125" spans="1:18" ht="12.75" customHeight="1" x14ac:dyDescent="0.3">
      <c r="A125" s="3" t="s">
        <v>136</v>
      </c>
      <c r="B125" s="13" t="s">
        <v>621</v>
      </c>
      <c r="C125" s="15" t="str">
        <f>VLOOKUP($A125,db_emp!$A$7:$N$156,2,FALSE)</f>
        <v>Clamed</v>
      </c>
      <c r="D125" s="74" t="str">
        <f>VLOOKUP($A125,db_emp!$A$7:$N$157,D$5,FALSE)</f>
        <v>Farmácias e Drogarias</v>
      </c>
      <c r="E125" s="16" t="str">
        <f t="shared" si="7"/>
        <v>CLAM</v>
      </c>
      <c r="F125" s="16" t="str">
        <f>VLOOKUP(E125,db_emp!$D$7:$E$156,2,FALSE)</f>
        <v>CLAM</v>
      </c>
      <c r="G125" s="83"/>
      <c r="H125" s="66"/>
      <c r="I125" s="1" t="s">
        <v>683</v>
      </c>
      <c r="J125" s="1" t="s">
        <v>623</v>
      </c>
      <c r="K125" s="1" t="s">
        <v>639</v>
      </c>
      <c r="L125" s="1" t="s">
        <v>624</v>
      </c>
      <c r="M125" s="1" t="s">
        <v>625</v>
      </c>
      <c r="N125" s="1" t="s">
        <v>626</v>
      </c>
      <c r="O125" s="1" t="s">
        <v>627</v>
      </c>
      <c r="P125" s="1" t="s">
        <v>628</v>
      </c>
      <c r="Q125" s="1" t="s">
        <v>628</v>
      </c>
      <c r="R125" s="58" t="s">
        <v>622</v>
      </c>
    </row>
    <row r="126" spans="1:18" ht="12.75" customHeight="1" x14ac:dyDescent="0.3">
      <c r="A126" s="44" t="s">
        <v>144</v>
      </c>
      <c r="B126" s="13" t="s">
        <v>621</v>
      </c>
      <c r="C126" s="15" t="str">
        <f>VLOOKUP($A126,db_emp!$A$7:$N$156,2,FALSE)</f>
        <v>DASA</v>
      </c>
      <c r="D126" s="72" t="str">
        <f>VLOOKUP($A126,db_emp!$A$7:$N$157,D$5,FALSE)</f>
        <v>Diagnóstico e Terapia</v>
      </c>
      <c r="E126" s="16" t="str">
        <f t="shared" si="7"/>
        <v>DASA</v>
      </c>
      <c r="F126" s="16" t="str">
        <f>VLOOKUP(E126,db_emp!$D$7:$E$156,2,FALSE)</f>
        <v>DASA</v>
      </c>
      <c r="G126" s="83"/>
      <c r="H126" s="66"/>
      <c r="I126" s="27" t="s">
        <v>724</v>
      </c>
      <c r="J126" s="27" t="s">
        <v>725</v>
      </c>
      <c r="K126" s="27" t="s">
        <v>725</v>
      </c>
      <c r="L126" s="27" t="s">
        <v>726</v>
      </c>
      <c r="M126" s="27" t="s">
        <v>726</v>
      </c>
      <c r="N126" s="27" t="s">
        <v>727</v>
      </c>
      <c r="O126" s="27" t="s">
        <v>727</v>
      </c>
      <c r="P126" s="27" t="s">
        <v>728</v>
      </c>
      <c r="Q126" s="27" t="s">
        <v>646</v>
      </c>
      <c r="R126" s="27" t="s">
        <v>646</v>
      </c>
    </row>
    <row r="127" spans="1:18" ht="12.75" customHeight="1" x14ac:dyDescent="0.3">
      <c r="A127" s="3" t="s">
        <v>150</v>
      </c>
      <c r="B127" s="13" t="s">
        <v>621</v>
      </c>
      <c r="C127" s="15" t="str">
        <f>VLOOKUP($A127,db_emp!$A$7:$N$156,2,FALSE)</f>
        <v>DIMED/Grupo Panvel</v>
      </c>
      <c r="D127" s="74" t="str">
        <f>VLOOKUP($A127,db_emp!$A$7:$N$157,D$5,FALSE)</f>
        <v>Farmácias e Drogarias</v>
      </c>
      <c r="E127" s="16" t="str">
        <f t="shared" si="7"/>
        <v>DIME</v>
      </c>
      <c r="F127" s="16" t="str">
        <f>VLOOKUP(E127,db_emp!$D$7:$E$156,2,FALSE)</f>
        <v>DIME</v>
      </c>
      <c r="G127" s="83"/>
      <c r="H127" s="66"/>
      <c r="I127" s="9" t="s">
        <v>705</v>
      </c>
      <c r="J127" s="9" t="s">
        <v>705</v>
      </c>
      <c r="K127" s="9" t="s">
        <v>705</v>
      </c>
      <c r="L127" s="9" t="s">
        <v>649</v>
      </c>
      <c r="M127" s="9" t="s">
        <v>649</v>
      </c>
      <c r="N127" s="9" t="s">
        <v>651</v>
      </c>
      <c r="O127" s="9" t="s">
        <v>653</v>
      </c>
      <c r="P127" s="9" t="s">
        <v>653</v>
      </c>
      <c r="Q127" s="9" t="s">
        <v>707</v>
      </c>
      <c r="R127" s="1" t="s">
        <v>646</v>
      </c>
    </row>
    <row r="128" spans="1:18" ht="12.75" customHeight="1" x14ac:dyDescent="0.3">
      <c r="A128" s="3" t="s">
        <v>305</v>
      </c>
      <c r="B128" s="13" t="s">
        <v>621</v>
      </c>
      <c r="C128" s="15" t="str">
        <f>VLOOKUP($A128,db_emp!$A$7:$N$156,2,FALSE)</f>
        <v>d1000</v>
      </c>
      <c r="D128" s="74" t="str">
        <f>VLOOKUP($A128,db_emp!$A$7:$N$157,D$5,FALSE)</f>
        <v>Farmácias e Drogarias</v>
      </c>
      <c r="E128" s="16" t="str">
        <f t="shared" si="7"/>
        <v>DMIL</v>
      </c>
      <c r="F128" s="16" t="str">
        <f>VLOOKUP(E128,db_emp!$D$7:$E$156,2,FALSE)</f>
        <v>PROF</v>
      </c>
      <c r="G128" s="83"/>
      <c r="H128" s="66"/>
      <c r="I128" s="53" t="s">
        <v>905</v>
      </c>
      <c r="J128" s="53" t="s">
        <v>905</v>
      </c>
      <c r="K128" s="208" t="s">
        <v>805</v>
      </c>
      <c r="L128" s="208" t="s">
        <v>726</v>
      </c>
      <c r="M128" s="208" t="s">
        <v>761</v>
      </c>
      <c r="N128" s="208" t="s">
        <v>761</v>
      </c>
      <c r="O128" s="208" t="s">
        <v>762</v>
      </c>
      <c r="P128" s="208" t="s">
        <v>813</v>
      </c>
      <c r="Q128" s="208" t="s">
        <v>813</v>
      </c>
      <c r="R128" s="208" t="s">
        <v>813</v>
      </c>
    </row>
    <row r="129" spans="1:18" ht="12.75" customHeight="1" x14ac:dyDescent="0.3">
      <c r="A129" s="3" t="s">
        <v>154</v>
      </c>
      <c r="B129" s="13" t="s">
        <v>621</v>
      </c>
      <c r="C129" s="15" t="str">
        <f>VLOOKUP($A129,db_emp!$A$7:$N$156,2,FALSE)</f>
        <v>Grupo DPSP</v>
      </c>
      <c r="D129" s="74" t="str">
        <f>VLOOKUP($A129,db_emp!$A$7:$N$157,D$5,FALSE)</f>
        <v>Farmácias e Drogarias</v>
      </c>
      <c r="E129" s="16" t="str">
        <f t="shared" si="7"/>
        <v>DPSP</v>
      </c>
      <c r="F129" s="16" t="str">
        <f>VLOOKUP(E129,db_emp!$D$7:$E$156,2,FALSE)</f>
        <v>DPSP</v>
      </c>
      <c r="G129" s="83"/>
      <c r="H129" s="66"/>
      <c r="I129" s="9" t="s">
        <v>662</v>
      </c>
      <c r="J129" s="9" t="s">
        <v>662</v>
      </c>
      <c r="K129" s="9" t="s">
        <v>663</v>
      </c>
      <c r="L129" s="9" t="s">
        <v>663</v>
      </c>
      <c r="M129" s="9" t="s">
        <v>732</v>
      </c>
      <c r="N129" s="9" t="s">
        <v>664</v>
      </c>
      <c r="O129" s="9" t="s">
        <v>664</v>
      </c>
      <c r="P129" s="9" t="s">
        <v>733</v>
      </c>
      <c r="Q129" s="9" t="s">
        <v>733</v>
      </c>
      <c r="R129" s="9" t="s">
        <v>734</v>
      </c>
    </row>
    <row r="130" spans="1:18" ht="12.75" customHeight="1" x14ac:dyDescent="0.3">
      <c r="A130" s="3" t="s">
        <v>103</v>
      </c>
      <c r="B130" s="13" t="s">
        <v>621</v>
      </c>
      <c r="C130" s="15" t="str">
        <f>VLOOKUP($A130,db_emp!$A$7:$N$156,2,FALSE)</f>
        <v>EBSERH</v>
      </c>
      <c r="D130" s="69" t="str">
        <f>VLOOKUP($A130,db_emp!$A$7:$N$157,D$5,FALSE)</f>
        <v>Redes Hospitalares</v>
      </c>
      <c r="E130" s="16" t="str">
        <f t="shared" si="7"/>
        <v>EBSE</v>
      </c>
      <c r="F130" s="16" t="str">
        <f>VLOOKUP(E130,db_emp!$D$7:$E$156,2,FALSE)</f>
        <v>EBSE</v>
      </c>
      <c r="G130" s="83"/>
      <c r="H130" s="66"/>
      <c r="I130" s="1" t="s">
        <v>683</v>
      </c>
      <c r="J130" s="1" t="s">
        <v>623</v>
      </c>
      <c r="K130" s="1" t="s">
        <v>639</v>
      </c>
      <c r="L130" s="1" t="s">
        <v>624</v>
      </c>
      <c r="M130" s="1" t="s">
        <v>625</v>
      </c>
      <c r="N130" s="1" t="s">
        <v>626</v>
      </c>
      <c r="O130" s="1" t="s">
        <v>695</v>
      </c>
      <c r="P130" s="1" t="s">
        <v>628</v>
      </c>
      <c r="Q130" s="1" t="s">
        <v>629</v>
      </c>
      <c r="R130" s="1" t="s">
        <v>629</v>
      </c>
    </row>
    <row r="131" spans="1:18" ht="12.75" customHeight="1" x14ac:dyDescent="0.3">
      <c r="A131" s="3" t="s">
        <v>162</v>
      </c>
      <c r="B131" s="13" t="s">
        <v>621</v>
      </c>
      <c r="C131" s="15" t="str">
        <f>VLOOKUP($A131,db_emp!$A$7:$N$156,2,FALSE)</f>
        <v>Hospital Albert Einstein</v>
      </c>
      <c r="D131" s="69" t="str">
        <f>VLOOKUP($A131,db_emp!$A$7:$N$157,D$5,FALSE)</f>
        <v>Redes Hospitalares</v>
      </c>
      <c r="E131" s="16" t="str">
        <f t="shared" si="7"/>
        <v>EINS</v>
      </c>
      <c r="F131" s="16" t="str">
        <f>VLOOKUP(E131,db_emp!$D$7:$E$156,2,FALSE)</f>
        <v>EINS</v>
      </c>
      <c r="G131" s="83"/>
      <c r="H131" s="66"/>
      <c r="I131" s="1" t="s">
        <v>630</v>
      </c>
      <c r="J131" s="1" t="s">
        <v>630</v>
      </c>
      <c r="K131" s="1" t="s">
        <v>25</v>
      </c>
      <c r="L131" s="1" t="s">
        <v>759</v>
      </c>
      <c r="M131" s="1" t="s">
        <v>760</v>
      </c>
      <c r="N131" s="1" t="s">
        <v>761</v>
      </c>
      <c r="O131" s="1" t="s">
        <v>762</v>
      </c>
      <c r="P131" s="1" t="s">
        <v>763</v>
      </c>
      <c r="Q131" s="1" t="s">
        <v>763</v>
      </c>
      <c r="R131" s="1" t="s">
        <v>646</v>
      </c>
    </row>
    <row r="132" spans="1:18" ht="12.75" customHeight="1" x14ac:dyDescent="0.3">
      <c r="A132" s="3" t="s">
        <v>166</v>
      </c>
      <c r="B132" s="13" t="s">
        <v>621</v>
      </c>
      <c r="C132" s="15" t="str">
        <f>VLOOKUP($A132,db_emp!$A$7:$N$156,2,FALSE)</f>
        <v>Elfa Medicamentos</v>
      </c>
      <c r="D132" s="82" t="str">
        <f>VLOOKUP($A132,db_emp!$A$7:$N$157,D$5,FALSE)</f>
        <v>Distribuição</v>
      </c>
      <c r="E132" s="16" t="str">
        <f t="shared" si="7"/>
        <v>ELFA</v>
      </c>
      <c r="F132" s="16" t="str">
        <f>VLOOKUP(E132,db_emp!$D$7:$E$156,2,FALSE)</f>
        <v>ELFA</v>
      </c>
      <c r="G132" s="83"/>
      <c r="H132" s="66"/>
      <c r="I132" s="1"/>
      <c r="J132" s="1"/>
      <c r="K132" s="1" t="s">
        <v>631</v>
      </c>
      <c r="L132" s="1" t="s">
        <v>633</v>
      </c>
      <c r="M132" s="1" t="s">
        <v>634</v>
      </c>
      <c r="N132" s="1" t="s">
        <v>635</v>
      </c>
      <c r="O132" s="1" t="s">
        <v>635</v>
      </c>
      <c r="P132" s="1" t="s">
        <v>646</v>
      </c>
      <c r="Q132" s="1" t="s">
        <v>646</v>
      </c>
      <c r="R132" s="1" t="s">
        <v>646</v>
      </c>
    </row>
    <row r="133" spans="1:18" ht="12.75" customHeight="1" x14ac:dyDescent="0.3">
      <c r="A133" s="3" t="s">
        <v>170</v>
      </c>
      <c r="B133" s="13" t="s">
        <v>621</v>
      </c>
      <c r="C133" s="15" t="str">
        <f>VLOOKUP($A133,db_emp!$A$7:$N$156,2,FALSE)</f>
        <v>EMS</v>
      </c>
      <c r="D133" s="64" t="str">
        <f>VLOOKUP($A133,db_emp!$A$7:$N$157,D$5,FALSE)</f>
        <v>Ind. Farmacêutica</v>
      </c>
      <c r="E133" s="16" t="str">
        <f t="shared" si="7"/>
        <v>EMSA</v>
      </c>
      <c r="F133" s="16" t="str">
        <f>VLOOKUP(E133,db_emp!$D$7:$E$156,2,FALSE)</f>
        <v>EMSA</v>
      </c>
      <c r="G133" s="83"/>
      <c r="H133" s="66"/>
      <c r="I133" s="1"/>
      <c r="J133" s="1"/>
      <c r="K133" s="1"/>
      <c r="L133" s="10" t="s">
        <v>726</v>
      </c>
      <c r="M133" s="1" t="s">
        <v>634</v>
      </c>
      <c r="N133" s="1" t="s">
        <v>635</v>
      </c>
      <c r="O133" s="1" t="s">
        <v>636</v>
      </c>
      <c r="P133" s="1" t="s">
        <v>637</v>
      </c>
      <c r="Q133" s="58" t="s">
        <v>646</v>
      </c>
      <c r="R133" s="58" t="s">
        <v>646</v>
      </c>
    </row>
    <row r="134" spans="1:18" ht="12.75" customHeight="1" x14ac:dyDescent="0.3">
      <c r="A134" s="3" t="s">
        <v>174</v>
      </c>
      <c r="B134" s="13" t="s">
        <v>621</v>
      </c>
      <c r="C134" s="15" t="str">
        <f>VLOOKUP($A134,db_emp!$A$7:$N$156,2,FALSE)</f>
        <v>Eurofarma</v>
      </c>
      <c r="D134" s="64" t="str">
        <f>VLOOKUP($A134,db_emp!$A$7:$N$157,D$5,FALSE)</f>
        <v>Ind. Farmacêutica</v>
      </c>
      <c r="E134" s="16" t="str">
        <f t="shared" si="7"/>
        <v>EURO</v>
      </c>
      <c r="F134" s="16" t="str">
        <f>VLOOKUP(E134,db_emp!$D$7:$E$156,2,FALSE)</f>
        <v>EURO</v>
      </c>
      <c r="G134" s="83"/>
      <c r="H134" s="66"/>
      <c r="I134" s="1"/>
      <c r="J134" s="1"/>
      <c r="K134" s="1"/>
      <c r="L134" s="1" t="s">
        <v>633</v>
      </c>
      <c r="M134" s="1" t="s">
        <v>634</v>
      </c>
      <c r="N134" s="1" t="s">
        <v>635</v>
      </c>
      <c r="O134" s="1" t="s">
        <v>636</v>
      </c>
      <c r="P134" s="1" t="s">
        <v>636</v>
      </c>
      <c r="Q134" s="1" t="s">
        <v>638</v>
      </c>
      <c r="R134" s="1" t="s">
        <v>638</v>
      </c>
    </row>
    <row r="135" spans="1:18" ht="12.75" customHeight="1" x14ac:dyDescent="0.3">
      <c r="A135" s="3" t="s">
        <v>178</v>
      </c>
      <c r="B135" s="13" t="s">
        <v>621</v>
      </c>
      <c r="C135" s="15" t="str">
        <f>VLOOKUP($A135,db_emp!$A$7:$N$156,2,FALSE)</f>
        <v>Fundação do ABC</v>
      </c>
      <c r="D135" s="75" t="str">
        <f>VLOOKUP($A135,db_emp!$A$7:$N$157,D$5,FALSE)</f>
        <v>Gestão como OS</v>
      </c>
      <c r="E135" s="16" t="str">
        <f t="shared" si="7"/>
        <v>FABC</v>
      </c>
      <c r="F135" s="16" t="str">
        <f>VLOOKUP(E135,db_emp!$D$7:$E$156,2,FALSE)</f>
        <v>FABC</v>
      </c>
      <c r="G135" s="83"/>
      <c r="H135" s="66"/>
      <c r="I135" s="1" t="s">
        <v>654</v>
      </c>
      <c r="J135" s="1" t="s">
        <v>655</v>
      </c>
      <c r="K135" s="1" t="s">
        <v>656</v>
      </c>
      <c r="L135" s="1" t="s">
        <v>657</v>
      </c>
      <c r="M135" s="1" t="s">
        <v>658</v>
      </c>
      <c r="N135" s="1" t="s">
        <v>659</v>
      </c>
      <c r="O135" s="1" t="s">
        <v>660</v>
      </c>
      <c r="P135" s="1" t="s">
        <v>661</v>
      </c>
      <c r="Q135" s="1" t="s">
        <v>661</v>
      </c>
      <c r="R135" s="1" t="s">
        <v>629</v>
      </c>
    </row>
    <row r="136" spans="1:18" ht="12.75" customHeight="1" x14ac:dyDescent="0.3">
      <c r="A136" s="3" t="s">
        <v>185</v>
      </c>
      <c r="B136" s="13" t="s">
        <v>621</v>
      </c>
      <c r="C136" s="15" t="str">
        <f>VLOOKUP($A136,db_emp!$A$7:$N$156,2,FALSE)</f>
        <v>FFM USP</v>
      </c>
      <c r="D136" s="69" t="str">
        <f>VLOOKUP($A136,db_emp!$A$7:$N$157,D$5,FALSE)</f>
        <v>Redes Hospitalares</v>
      </c>
      <c r="E136" s="16" t="str">
        <f t="shared" ref="E136:E168" si="8">A136</f>
        <v>FFME</v>
      </c>
      <c r="F136" s="8" t="s">
        <v>185</v>
      </c>
      <c r="G136" s="83"/>
      <c r="H136" s="66"/>
      <c r="I136" s="1" t="s">
        <v>840</v>
      </c>
      <c r="J136" s="1" t="s">
        <v>840</v>
      </c>
      <c r="K136" s="1" t="s">
        <v>840</v>
      </c>
      <c r="L136" s="1" t="s">
        <v>840</v>
      </c>
      <c r="M136" s="1" t="s">
        <v>840</v>
      </c>
      <c r="N136" s="1" t="s">
        <v>840</v>
      </c>
      <c r="O136" s="1" t="s">
        <v>841</v>
      </c>
      <c r="P136" s="1" t="s">
        <v>842</v>
      </c>
      <c r="Q136" s="1" t="s">
        <v>843</v>
      </c>
      <c r="R136" s="1" t="s">
        <v>843</v>
      </c>
    </row>
    <row r="137" spans="1:18" ht="12.75" customHeight="1" x14ac:dyDescent="0.3">
      <c r="A137" s="3" t="s">
        <v>189</v>
      </c>
      <c r="B137" s="13" t="s">
        <v>621</v>
      </c>
      <c r="C137" s="15" t="str">
        <f>VLOOKUP($A137,db_emp!$A$7:$N$156,2,FALSE)</f>
        <v>Fleury</v>
      </c>
      <c r="D137" s="72" t="str">
        <f>VLOOKUP($A137,db_emp!$A$7:$N$157,D$5,FALSE)</f>
        <v>Diagnóstico e Terapia</v>
      </c>
      <c r="E137" s="16" t="str">
        <f t="shared" si="8"/>
        <v>FLEU</v>
      </c>
      <c r="F137" s="16" t="str">
        <f>VLOOKUP(E137,db_emp!$D$7:$E$156,2,FALSE)</f>
        <v>FLEU</v>
      </c>
      <c r="G137" s="83"/>
      <c r="H137" s="66"/>
      <c r="I137" s="9" t="s">
        <v>744</v>
      </c>
      <c r="J137" s="9" t="s">
        <v>744</v>
      </c>
      <c r="K137" s="9" t="s">
        <v>745</v>
      </c>
      <c r="L137" s="9" t="s">
        <v>745</v>
      </c>
      <c r="M137" s="9" t="s">
        <v>746</v>
      </c>
      <c r="N137" s="9" t="s">
        <v>746</v>
      </c>
      <c r="O137" s="9" t="s">
        <v>747</v>
      </c>
      <c r="P137" s="9" t="s">
        <v>747</v>
      </c>
      <c r="Q137" s="9" t="s">
        <v>748</v>
      </c>
      <c r="R137" s="53" t="s">
        <v>646</v>
      </c>
    </row>
    <row r="138" spans="1:18" ht="12.75" customHeight="1" x14ac:dyDescent="0.3">
      <c r="A138" s="3" t="s">
        <v>201</v>
      </c>
      <c r="B138" s="13" t="s">
        <v>621</v>
      </c>
      <c r="C138" s="15" t="str">
        <f>VLOOKUP($A138,db_emp!$A$7:$N$156,2,FALSE)</f>
        <v>GEAP</v>
      </c>
      <c r="D138" s="73" t="str">
        <f>VLOOKUP($A138,db_emp!$A$7:$N$157,D$5,FALSE)</f>
        <v>Planos e Seguros</v>
      </c>
      <c r="E138" s="16" t="str">
        <f t="shared" si="8"/>
        <v>GEAP</v>
      </c>
      <c r="F138" s="16" t="str">
        <f>VLOOKUP(E138,db_emp!$D$7:$E$156,2,FALSE)</f>
        <v>GEAP</v>
      </c>
      <c r="G138" s="83"/>
      <c r="H138" s="66"/>
      <c r="I138" s="1" t="s">
        <v>865</v>
      </c>
      <c r="J138" s="1" t="s">
        <v>865</v>
      </c>
      <c r="K138" s="1" t="s">
        <v>821</v>
      </c>
      <c r="L138" s="1" t="s">
        <v>866</v>
      </c>
      <c r="M138" s="1" t="s">
        <v>867</v>
      </c>
      <c r="N138" s="1" t="s">
        <v>844</v>
      </c>
      <c r="O138" s="1" t="s">
        <v>845</v>
      </c>
      <c r="P138" s="1" t="s">
        <v>845</v>
      </c>
      <c r="Q138" s="1" t="s">
        <v>846</v>
      </c>
      <c r="R138" s="1" t="s">
        <v>868</v>
      </c>
    </row>
    <row r="139" spans="1:18" ht="12.75" customHeight="1" x14ac:dyDescent="0.3">
      <c r="A139" s="3" t="s">
        <v>107</v>
      </c>
      <c r="B139" s="13" t="s">
        <v>621</v>
      </c>
      <c r="C139" s="15" t="str">
        <f>VLOOKUP($A139,db_emp!$A$7:$N$156,2,FALSE)</f>
        <v>GHC (Grupo Hospitalar Conceição)</v>
      </c>
      <c r="D139" s="69" t="str">
        <f>VLOOKUP($A139,db_emp!$A$7:$N$157,D$5,FALSE)</f>
        <v>Redes Hospitalares</v>
      </c>
      <c r="E139" s="16" t="str">
        <f t="shared" si="8"/>
        <v>GHCO</v>
      </c>
      <c r="F139" s="16" t="str">
        <f>VLOOKUP(E139,db_emp!$D$7:$E$156,2,FALSE)</f>
        <v>GHCO</v>
      </c>
      <c r="G139" s="83"/>
      <c r="H139" s="66"/>
      <c r="I139" s="1" t="s">
        <v>683</v>
      </c>
      <c r="J139" s="1" t="s">
        <v>683</v>
      </c>
      <c r="K139" s="1" t="s">
        <v>639</v>
      </c>
      <c r="L139" s="1" t="s">
        <v>624</v>
      </c>
      <c r="M139" s="1" t="s">
        <v>625</v>
      </c>
      <c r="N139" s="1" t="s">
        <v>626</v>
      </c>
      <c r="O139" s="1" t="s">
        <v>627</v>
      </c>
      <c r="P139" s="1" t="s">
        <v>628</v>
      </c>
      <c r="Q139" s="1" t="s">
        <v>629</v>
      </c>
      <c r="R139" s="1" t="s">
        <v>629</v>
      </c>
    </row>
    <row r="140" spans="1:18" ht="12.75" customHeight="1" x14ac:dyDescent="0.3">
      <c r="A140" s="3" t="s">
        <v>220</v>
      </c>
      <c r="B140" s="13" t="s">
        <v>621</v>
      </c>
      <c r="C140" s="15" t="str">
        <f>VLOOKUP($A140,db_emp!$A$7:$N$156,2,FALSE)</f>
        <v>Notre Dame Participações S.A.</v>
      </c>
      <c r="D140" s="73" t="str">
        <f>VLOOKUP($A140,db_emp!$A$7:$N$157,D$5,FALSE)</f>
        <v>Planos e Seguros</v>
      </c>
      <c r="E140" s="16" t="str">
        <f t="shared" si="8"/>
        <v>GNDP</v>
      </c>
      <c r="F140" s="16" t="str">
        <f>VLOOKUP(E140,db_emp!$D$7:$E$156,2,FALSE)</f>
        <v>HAPV</v>
      </c>
      <c r="G140" s="83"/>
      <c r="H140" s="66"/>
      <c r="I140" s="1" t="s">
        <v>642</v>
      </c>
      <c r="J140" s="1" t="s">
        <v>725</v>
      </c>
      <c r="K140" s="1" t="s">
        <v>764</v>
      </c>
      <c r="L140" s="1" t="s">
        <v>726</v>
      </c>
      <c r="M140" s="1" t="s">
        <v>765</v>
      </c>
      <c r="N140" s="1" t="s">
        <v>727</v>
      </c>
      <c r="O140" s="1" t="s">
        <v>727</v>
      </c>
      <c r="P140" s="27" t="s">
        <v>728</v>
      </c>
      <c r="Q140" s="27" t="s">
        <v>728</v>
      </c>
      <c r="R140" s="27" t="s">
        <v>25</v>
      </c>
    </row>
    <row r="141" spans="1:18" ht="12.75" customHeight="1" x14ac:dyDescent="0.3">
      <c r="A141" s="3" t="s">
        <v>204</v>
      </c>
      <c r="B141" s="13" t="s">
        <v>621</v>
      </c>
      <c r="C141" s="15" t="str">
        <f>VLOOKUP($A141,db_emp!$A$7:$N$156,2,FALSE)</f>
        <v>Golden Cross/Vision Med</v>
      </c>
      <c r="D141" s="73" t="str">
        <f>VLOOKUP($A141,db_emp!$A$7:$N$157,D$5,FALSE)</f>
        <v>Planos e Seguros</v>
      </c>
      <c r="E141" s="16" t="str">
        <f t="shared" si="8"/>
        <v>GOLD</v>
      </c>
      <c r="F141" s="16" t="str">
        <f>VLOOKUP(E141,db_emp!$D$7:$E$156,2,FALSE)</f>
        <v>GOLD</v>
      </c>
      <c r="G141" s="83"/>
      <c r="H141" s="66"/>
      <c r="I141" s="1"/>
      <c r="J141" s="1"/>
      <c r="K141" s="1"/>
      <c r="L141" s="1" t="s">
        <v>822</v>
      </c>
      <c r="M141" s="1" t="s">
        <v>823</v>
      </c>
      <c r="N141" s="1" t="s">
        <v>824</v>
      </c>
      <c r="O141" s="1" t="s">
        <v>824</v>
      </c>
      <c r="P141" s="1" t="s">
        <v>826</v>
      </c>
      <c r="Q141" s="1" t="s">
        <v>826</v>
      </c>
      <c r="R141" s="1" t="s">
        <v>707</v>
      </c>
    </row>
    <row r="142" spans="1:18" ht="12.75" customHeight="1" x14ac:dyDescent="0.3">
      <c r="A142" s="3" t="s">
        <v>208</v>
      </c>
      <c r="B142" s="13" t="s">
        <v>621</v>
      </c>
      <c r="C142" s="15" t="str">
        <f>VLOOKUP($A142,db_emp!$A$7:$N$156,2,FALSE)</f>
        <v>GSK Farma</v>
      </c>
      <c r="D142" s="64" t="str">
        <f>VLOOKUP($A142,db_emp!$A$7:$N$157,D$5,FALSE)</f>
        <v>Ind. Farmacêutica</v>
      </c>
      <c r="E142" s="16" t="str">
        <f t="shared" si="8"/>
        <v>GSKF</v>
      </c>
      <c r="F142" s="16" t="str">
        <f>VLOOKUP(E142,db_emp!$D$7:$E$156,2,FALSE)</f>
        <v>GSKF</v>
      </c>
      <c r="G142" s="83"/>
      <c r="H142" s="66"/>
      <c r="I142" s="1" t="s">
        <v>622</v>
      </c>
      <c r="J142" s="1" t="s">
        <v>622</v>
      </c>
      <c r="K142" s="1" t="s">
        <v>622</v>
      </c>
      <c r="L142" s="1" t="s">
        <v>622</v>
      </c>
      <c r="M142" s="1" t="s">
        <v>622</v>
      </c>
      <c r="N142" s="1" t="s">
        <v>848</v>
      </c>
      <c r="O142" s="1" t="s">
        <v>752</v>
      </c>
      <c r="P142" s="1" t="s">
        <v>753</v>
      </c>
      <c r="Q142" s="58" t="s">
        <v>754</v>
      </c>
      <c r="R142" s="58" t="s">
        <v>754</v>
      </c>
    </row>
    <row r="143" spans="1:18" ht="12.75" customHeight="1" x14ac:dyDescent="0.3">
      <c r="A143" s="3" t="s">
        <v>212</v>
      </c>
      <c r="B143" s="13" t="s">
        <v>621</v>
      </c>
      <c r="C143" s="15" t="str">
        <f>VLOOKUP($A143,db_emp!$A$7:$N$156,2,FALSE)</f>
        <v>Hospital Alemão Oswaldo Cruz</v>
      </c>
      <c r="D143" s="69" t="str">
        <f>VLOOKUP($A143,db_emp!$A$7:$N$157,D$5,FALSE)</f>
        <v>Redes Hospitalares</v>
      </c>
      <c r="E143" s="16" t="str">
        <f t="shared" si="8"/>
        <v>HAOC</v>
      </c>
      <c r="F143" s="16" t="str">
        <f>VLOOKUP(E143,db_emp!$D$7:$E$156,2,FALSE)</f>
        <v>HAOC</v>
      </c>
      <c r="G143" s="83"/>
      <c r="H143" s="66"/>
      <c r="I143" s="10" t="s">
        <v>622</v>
      </c>
      <c r="J143" s="10" t="s">
        <v>622</v>
      </c>
      <c r="K143" s="10" t="s">
        <v>622</v>
      </c>
      <c r="L143" s="10" t="s">
        <v>622</v>
      </c>
      <c r="M143" s="10" t="s">
        <v>755</v>
      </c>
      <c r="N143" s="10" t="s">
        <v>756</v>
      </c>
      <c r="O143" s="10" t="s">
        <v>757</v>
      </c>
      <c r="P143" s="10" t="s">
        <v>758</v>
      </c>
      <c r="Q143" s="10" t="s">
        <v>758</v>
      </c>
      <c r="R143" s="10" t="s">
        <v>758</v>
      </c>
    </row>
    <row r="144" spans="1:18" ht="12.75" customHeight="1" x14ac:dyDescent="0.3">
      <c r="A144" s="3" t="s">
        <v>217</v>
      </c>
      <c r="B144" s="13" t="s">
        <v>621</v>
      </c>
      <c r="C144" s="15" t="str">
        <f>VLOOKUP($A144,db_emp!$A$7:$N$156,2,FALSE)</f>
        <v>Hapvida</v>
      </c>
      <c r="D144" s="73" t="str">
        <f>VLOOKUP($A144,db_emp!$A$7:$N$157,D$5,FALSE)</f>
        <v>Planos e Seguros</v>
      </c>
      <c r="E144" s="16" t="str">
        <f t="shared" si="8"/>
        <v>HAPV</v>
      </c>
      <c r="F144" s="16" t="str">
        <f>VLOOKUP(E144,db_emp!$D$7:$E$156,2,FALSE)</f>
        <v>HAPV</v>
      </c>
      <c r="G144" s="83"/>
      <c r="H144" s="66"/>
      <c r="I144" s="1" t="s">
        <v>642</v>
      </c>
      <c r="J144" s="1" t="s">
        <v>805</v>
      </c>
      <c r="K144" s="1" t="s">
        <v>805</v>
      </c>
      <c r="L144" s="1" t="s">
        <v>759</v>
      </c>
      <c r="M144" s="1" t="s">
        <v>760</v>
      </c>
      <c r="N144" s="1" t="s">
        <v>761</v>
      </c>
      <c r="O144" s="1" t="s">
        <v>762</v>
      </c>
      <c r="P144" s="1" t="s">
        <v>763</v>
      </c>
      <c r="Q144" s="1" t="s">
        <v>646</v>
      </c>
      <c r="R144" s="1" t="s">
        <v>646</v>
      </c>
    </row>
    <row r="145" spans="1:18" ht="12.75" customHeight="1" x14ac:dyDescent="0.3">
      <c r="A145" s="3" t="s">
        <v>227</v>
      </c>
      <c r="B145" s="13" t="s">
        <v>621</v>
      </c>
      <c r="C145" s="15" t="str">
        <f>VLOOKUP($A145,db_emp!$A$7:$N$156,2,FALSE)</f>
        <v>HCOR</v>
      </c>
      <c r="D145" s="69" t="str">
        <f>VLOOKUP($A145,db_emp!$A$7:$N$157,D$5,FALSE)</f>
        <v>Redes Hospitalares</v>
      </c>
      <c r="E145" s="16" t="str">
        <f t="shared" si="8"/>
        <v>HCOR</v>
      </c>
      <c r="F145" s="16" t="str">
        <f>VLOOKUP(E145,db_emp!$D$7:$E$156,2,FALSE)</f>
        <v>HCOR</v>
      </c>
      <c r="G145" s="83"/>
      <c r="H145" s="66"/>
      <c r="I145" s="58" t="s">
        <v>622</v>
      </c>
      <c r="J145" s="58" t="s">
        <v>622</v>
      </c>
      <c r="K145" s="58" t="s">
        <v>622</v>
      </c>
      <c r="L145" s="58" t="s">
        <v>622</v>
      </c>
      <c r="M145" s="58" t="s">
        <v>622</v>
      </c>
      <c r="N145" s="10" t="s">
        <v>635</v>
      </c>
      <c r="O145" s="1" t="s">
        <v>636</v>
      </c>
      <c r="P145" s="1" t="s">
        <v>637</v>
      </c>
      <c r="Q145" s="1" t="s">
        <v>637</v>
      </c>
      <c r="R145" s="1" t="s">
        <v>638</v>
      </c>
    </row>
    <row r="146" spans="1:18" ht="12.75" customHeight="1" x14ac:dyDescent="0.3">
      <c r="A146" s="77" t="s">
        <v>933</v>
      </c>
      <c r="B146" s="68" t="s">
        <v>621</v>
      </c>
      <c r="C146" s="58" t="str">
        <f>VLOOKUP($A146,db_emp!$A$7:$N$156,2,FALSE)</f>
        <v>Hemobrás</v>
      </c>
      <c r="D146" s="76" t="str">
        <f>VLOOKUP($A146,db_emp!$A$7:$N$157,D$5,FALSE)</f>
        <v>Ind. Farmacêutica</v>
      </c>
      <c r="E146" s="77" t="str">
        <f t="shared" si="8"/>
        <v>HEBR</v>
      </c>
      <c r="F146" s="77" t="e" vm="1">
        <f>VLOOKUP($A146,db_emp!$A$7:$N$156,F$5,FALSE)</f>
        <v>#VALUE!</v>
      </c>
      <c r="G146" s="83"/>
      <c r="H146" s="225"/>
      <c r="I146" s="77" t="s">
        <v>642</v>
      </c>
      <c r="J146" s="77" t="s">
        <v>725</v>
      </c>
      <c r="K146" s="77" t="s">
        <v>764</v>
      </c>
      <c r="L146" s="77" t="s">
        <v>633</v>
      </c>
      <c r="M146" s="77" t="s">
        <v>634</v>
      </c>
      <c r="N146" s="77" t="s">
        <v>635</v>
      </c>
      <c r="O146" s="77" t="s">
        <v>636</v>
      </c>
      <c r="P146" s="77" t="s">
        <v>637</v>
      </c>
      <c r="Q146" s="78" t="s">
        <v>638</v>
      </c>
      <c r="R146" s="78" t="s">
        <v>638</v>
      </c>
    </row>
    <row r="147" spans="1:18" ht="12.75" customHeight="1" x14ac:dyDescent="0.3">
      <c r="A147" s="3" t="s">
        <v>193</v>
      </c>
      <c r="B147" s="13" t="s">
        <v>621</v>
      </c>
      <c r="C147" s="15" t="str">
        <f>VLOOKUP($A147,db_emp!$A$7:$N$156,2,FALSE)</f>
        <v>Hermes Pardini</v>
      </c>
      <c r="D147" s="72" t="str">
        <f>VLOOKUP($A147,db_emp!$A$7:$N$157,D$5,FALSE)</f>
        <v>Diagnóstico e Terapia</v>
      </c>
      <c r="E147" s="16" t="str">
        <f t="shared" si="8"/>
        <v>HEPA</v>
      </c>
      <c r="F147" s="16" t="str">
        <f>VLOOKUP(E147,db_emp!$D$7:$E$156,2,FALSE)</f>
        <v>FLEU</v>
      </c>
      <c r="G147" s="83"/>
      <c r="H147" s="66"/>
      <c r="I147" s="9" t="s">
        <v>642</v>
      </c>
      <c r="J147" s="9" t="s">
        <v>642</v>
      </c>
      <c r="K147" s="9" t="s">
        <v>726</v>
      </c>
      <c r="L147" s="9" t="s">
        <v>726</v>
      </c>
      <c r="M147" s="9" t="s">
        <v>726</v>
      </c>
      <c r="N147" s="9" t="s">
        <v>749</v>
      </c>
      <c r="O147" s="9" t="s">
        <v>749</v>
      </c>
      <c r="P147" s="9" t="s">
        <v>749</v>
      </c>
      <c r="Q147" s="9" t="s">
        <v>728</v>
      </c>
      <c r="R147" s="9" t="s">
        <v>750</v>
      </c>
    </row>
    <row r="148" spans="1:18" ht="12.75" customHeight="1" x14ac:dyDescent="0.3">
      <c r="A148" s="5" t="s">
        <v>230</v>
      </c>
      <c r="B148" s="13" t="s">
        <v>621</v>
      </c>
      <c r="C148" s="15" t="str">
        <f>VLOOKUP($A148,db_emp!$A$7:$N$156,2,FALSE)</f>
        <v>Hospital Care</v>
      </c>
      <c r="D148" s="69" t="str">
        <f>VLOOKUP($A148,db_emp!$A$7:$N$157,D$5,FALSE)</f>
        <v>Redes Hospitalares</v>
      </c>
      <c r="E148" s="16" t="str">
        <f t="shared" si="8"/>
        <v>HOCA</v>
      </c>
      <c r="F148" s="16" t="str">
        <f>VLOOKUP(E148,db_emp!$D$7:$E$156,2,FALSE)</f>
        <v>HOCA</v>
      </c>
      <c r="G148" s="83"/>
      <c r="H148" s="66"/>
      <c r="I148" s="58" t="s">
        <v>766</v>
      </c>
      <c r="J148" s="58" t="s">
        <v>766</v>
      </c>
      <c r="K148" s="58" t="s">
        <v>766</v>
      </c>
      <c r="L148" s="1" t="s">
        <v>633</v>
      </c>
      <c r="M148" s="1" t="s">
        <v>635</v>
      </c>
      <c r="N148" s="1" t="s">
        <v>635</v>
      </c>
      <c r="O148" s="1" t="s">
        <v>749</v>
      </c>
      <c r="P148" s="1" t="s">
        <v>728</v>
      </c>
      <c r="Q148" s="10" t="s">
        <v>646</v>
      </c>
      <c r="R148" s="10" t="s">
        <v>646</v>
      </c>
    </row>
    <row r="149" spans="1:18" ht="12.75" customHeight="1" x14ac:dyDescent="0.3">
      <c r="A149" s="3" t="s">
        <v>234</v>
      </c>
      <c r="B149" s="13" t="s">
        <v>621</v>
      </c>
      <c r="C149" s="15" t="str">
        <f>VLOOKUP($A149,db_emp!$A$7:$N$156,2,FALSE)</f>
        <v>Hypera Pharma</v>
      </c>
      <c r="D149" s="64" t="str">
        <f>VLOOKUP($A149,db_emp!$A$7:$N$157,D$5,FALSE)</f>
        <v>Ind. Farmacêutica</v>
      </c>
      <c r="E149" s="16" t="str">
        <f t="shared" si="8"/>
        <v>HYPE</v>
      </c>
      <c r="F149" s="16" t="str">
        <f>VLOOKUP(E149,db_emp!$D$7:$E$156,2,FALSE)</f>
        <v>HYPE</v>
      </c>
      <c r="G149" s="83"/>
      <c r="H149" s="66"/>
      <c r="I149" s="1" t="s">
        <v>630</v>
      </c>
      <c r="J149" s="1" t="s">
        <v>631</v>
      </c>
      <c r="K149" s="1" t="s">
        <v>632</v>
      </c>
      <c r="L149" s="1" t="s">
        <v>634</v>
      </c>
      <c r="M149" s="1" t="s">
        <v>635</v>
      </c>
      <c r="N149" s="1" t="s">
        <v>636</v>
      </c>
      <c r="O149" s="1" t="s">
        <v>637</v>
      </c>
      <c r="P149" s="1" t="s">
        <v>637</v>
      </c>
      <c r="Q149" s="1" t="s">
        <v>637</v>
      </c>
      <c r="R149" s="1" t="s">
        <v>638</v>
      </c>
    </row>
    <row r="150" spans="1:18" ht="12.75" customHeight="1" x14ac:dyDescent="0.3">
      <c r="A150" s="44" t="s">
        <v>147</v>
      </c>
      <c r="B150" s="13" t="s">
        <v>621</v>
      </c>
      <c r="C150" s="15" t="str">
        <f>VLOOKUP($A150,db_emp!$A$7:$N$156,2,FALSE)</f>
        <v>Rede Ímpar</v>
      </c>
      <c r="D150" s="69" t="str">
        <f>VLOOKUP($A150,db_emp!$A$7:$N$157,D$5,FALSE)</f>
        <v>Redes Hospitalares</v>
      </c>
      <c r="E150" s="16" t="str">
        <f t="shared" si="8"/>
        <v>IMPA</v>
      </c>
      <c r="F150" s="16" t="str">
        <f>VLOOKUP(E150,db_emp!$D$7:$E$156,2,FALSE)</f>
        <v>DASA</v>
      </c>
      <c r="G150" s="83"/>
      <c r="H150" s="66"/>
      <c r="I150" s="27"/>
      <c r="J150" s="27" t="s">
        <v>729</v>
      </c>
      <c r="K150" s="27" t="s">
        <v>730</v>
      </c>
      <c r="L150" s="27" t="s">
        <v>730</v>
      </c>
      <c r="M150" s="27" t="s">
        <v>668</v>
      </c>
      <c r="N150" s="27" t="s">
        <v>668</v>
      </c>
      <c r="O150" s="27" t="s">
        <v>670</v>
      </c>
      <c r="P150" s="27" t="s">
        <v>670</v>
      </c>
      <c r="Q150" s="27" t="s">
        <v>731</v>
      </c>
      <c r="R150" s="27" t="s">
        <v>731</v>
      </c>
    </row>
    <row r="151" spans="1:18" ht="12.75" customHeight="1" x14ac:dyDescent="0.3">
      <c r="A151" s="3" t="s">
        <v>242</v>
      </c>
      <c r="B151" s="13" t="s">
        <v>621</v>
      </c>
      <c r="C151" s="15" t="str">
        <f>VLOOKUP($A151,db_emp!$A$7:$N$156,2,FALSE)</f>
        <v>Kora Saúde</v>
      </c>
      <c r="D151" s="69" t="str">
        <f>VLOOKUP($A151,db_emp!$A$7:$N$157,D$5,FALSE)</f>
        <v>Redes Hospitalares</v>
      </c>
      <c r="E151" s="16" t="str">
        <f t="shared" si="8"/>
        <v>KORA</v>
      </c>
      <c r="F151" s="16" t="str">
        <f>VLOOKUP(E151,db_emp!$D$7:$E$156,2,FALSE)</f>
        <v>KORA</v>
      </c>
      <c r="G151" s="83"/>
      <c r="H151" s="66"/>
      <c r="I151" s="58" t="s">
        <v>766</v>
      </c>
      <c r="J151" s="58" t="s">
        <v>766</v>
      </c>
      <c r="K151" s="58" t="s">
        <v>766</v>
      </c>
      <c r="L151" s="58" t="s">
        <v>633</v>
      </c>
      <c r="M151" s="58" t="s">
        <v>633</v>
      </c>
      <c r="N151" s="1" t="s">
        <v>634</v>
      </c>
      <c r="O151" s="1" t="s">
        <v>636</v>
      </c>
      <c r="P151" s="1" t="s">
        <v>637</v>
      </c>
      <c r="Q151" s="1" t="s">
        <v>638</v>
      </c>
      <c r="R151" s="1" t="s">
        <v>638</v>
      </c>
    </row>
    <row r="152" spans="1:18" ht="12.75" customHeight="1" x14ac:dyDescent="0.3">
      <c r="A152" s="3" t="s">
        <v>246</v>
      </c>
      <c r="B152" s="13" t="s">
        <v>621</v>
      </c>
      <c r="C152" s="15" t="str">
        <f>VLOOKUP($A152,db_emp!$A$7:$N$156,2,FALSE)</f>
        <v>Libbs</v>
      </c>
      <c r="D152" s="64" t="str">
        <f>VLOOKUP($A152,db_emp!$A$7:$N$157,D$5,FALSE)</f>
        <v>Ind. Farmacêutica</v>
      </c>
      <c r="E152" s="16" t="str">
        <f t="shared" si="8"/>
        <v>LIBB</v>
      </c>
      <c r="F152" s="16" t="str">
        <f>VLOOKUP(E152,db_emp!$D$7:$E$156,2,FALSE)</f>
        <v>LIBB</v>
      </c>
      <c r="G152" s="83"/>
      <c r="H152" s="66"/>
      <c r="I152" s="58" t="s">
        <v>622</v>
      </c>
      <c r="J152" s="58" t="s">
        <v>622</v>
      </c>
      <c r="K152" s="58" t="s">
        <v>622</v>
      </c>
      <c r="L152" s="58" t="s">
        <v>622</v>
      </c>
      <c r="M152" s="58" t="s">
        <v>622</v>
      </c>
      <c r="N152" s="58" t="s">
        <v>761</v>
      </c>
      <c r="O152" s="58" t="s">
        <v>762</v>
      </c>
      <c r="P152" s="58" t="s">
        <v>646</v>
      </c>
      <c r="Q152" s="58" t="s">
        <v>638</v>
      </c>
      <c r="R152" s="58" t="s">
        <v>638</v>
      </c>
    </row>
    <row r="153" spans="1:18" ht="12.75" customHeight="1" x14ac:dyDescent="0.3">
      <c r="A153" s="3" t="s">
        <v>250</v>
      </c>
      <c r="B153" s="13" t="s">
        <v>621</v>
      </c>
      <c r="C153" s="15" t="str">
        <f>VLOOKUP($A153,db_emp!$A$7:$N$156,2,FALSE)</f>
        <v>Mater Dei</v>
      </c>
      <c r="D153" s="69" t="str">
        <f>VLOOKUP($A153,db_emp!$A$7:$N$157,D$5,FALSE)</f>
        <v>Redes Hospitalares</v>
      </c>
      <c r="E153" s="16" t="str">
        <f t="shared" si="8"/>
        <v>MDEI</v>
      </c>
      <c r="F153" s="16" t="str">
        <f>VLOOKUP(E153,db_emp!$D$7:$E$156,2,FALSE)</f>
        <v>MDEI</v>
      </c>
      <c r="G153" s="83"/>
      <c r="H153" s="66"/>
      <c r="I153" s="58" t="s">
        <v>630</v>
      </c>
      <c r="J153" s="58" t="s">
        <v>631</v>
      </c>
      <c r="K153" s="58" t="s">
        <v>632</v>
      </c>
      <c r="L153" s="58" t="s">
        <v>633</v>
      </c>
      <c r="M153" s="58" t="s">
        <v>761</v>
      </c>
      <c r="N153" s="58" t="s">
        <v>761</v>
      </c>
      <c r="O153" s="58" t="s">
        <v>762</v>
      </c>
      <c r="P153" s="58" t="s">
        <v>646</v>
      </c>
      <c r="Q153" s="58" t="s">
        <v>646</v>
      </c>
      <c r="R153" s="58" t="s">
        <v>646</v>
      </c>
    </row>
    <row r="154" spans="1:18" ht="12.75" customHeight="1" x14ac:dyDescent="0.3">
      <c r="A154" s="3" t="s">
        <v>349</v>
      </c>
      <c r="B154" s="13" t="s">
        <v>621</v>
      </c>
      <c r="C154" s="15" t="str">
        <f>VLOOKUP($A154,db_emp!$A$7:$N$156,2,FALSE)</f>
        <v>Medley</v>
      </c>
      <c r="D154" s="64" t="str">
        <f>VLOOKUP($A154,db_emp!$A$7:$N$157,D$5,FALSE)</f>
        <v>Ind. Farmacêutica</v>
      </c>
      <c r="E154" s="16" t="str">
        <f t="shared" si="8"/>
        <v>MEDL</v>
      </c>
      <c r="F154" s="16" t="str">
        <f>VLOOKUP(E154,db_emp!$D$7:$E$156,2,FALSE)</f>
        <v>SANO</v>
      </c>
      <c r="G154" s="83"/>
      <c r="H154" s="66"/>
      <c r="I154" s="1" t="s">
        <v>790</v>
      </c>
      <c r="J154" s="1" t="s">
        <v>630</v>
      </c>
      <c r="K154" s="1" t="s">
        <v>631</v>
      </c>
      <c r="L154" s="1" t="s">
        <v>632</v>
      </c>
      <c r="M154" s="26" t="s">
        <v>791</v>
      </c>
      <c r="N154" s="26" t="s">
        <v>791</v>
      </c>
      <c r="O154" s="26" t="s">
        <v>791</v>
      </c>
      <c r="P154" s="26" t="s">
        <v>791</v>
      </c>
      <c r="Q154" s="26" t="s">
        <v>791</v>
      </c>
      <c r="R154" s="26" t="s">
        <v>791</v>
      </c>
    </row>
    <row r="155" spans="1:18" ht="12.75" customHeight="1" x14ac:dyDescent="0.3">
      <c r="A155" s="3" t="s">
        <v>254</v>
      </c>
      <c r="B155" s="13" t="s">
        <v>621</v>
      </c>
      <c r="C155" s="15" t="str">
        <f>VLOOKUP($A155,db_emp!$A$7:$N$156,2,FALSE)</f>
        <v>Merck S.A.</v>
      </c>
      <c r="D155" s="64" t="str">
        <f>VLOOKUP($A155,db_emp!$A$7:$N$157,D$5,FALSE)</f>
        <v>Ind. Farmacêutica</v>
      </c>
      <c r="E155" s="16" t="str">
        <f t="shared" si="8"/>
        <v>MERC</v>
      </c>
      <c r="F155" s="8" t="s">
        <v>254</v>
      </c>
      <c r="G155" s="83"/>
      <c r="H155" s="66"/>
      <c r="I155" s="58" t="s">
        <v>25</v>
      </c>
      <c r="J155" s="58" t="s">
        <v>25</v>
      </c>
      <c r="K155" s="58" t="s">
        <v>25</v>
      </c>
      <c r="L155" s="58" t="s">
        <v>25</v>
      </c>
      <c r="M155" s="58" t="s">
        <v>25</v>
      </c>
      <c r="N155" s="58" t="s">
        <v>25</v>
      </c>
      <c r="O155" s="58" t="s">
        <v>636</v>
      </c>
      <c r="P155" s="58" t="s">
        <v>637</v>
      </c>
      <c r="Q155" s="58" t="s">
        <v>638</v>
      </c>
      <c r="R155" s="58" t="s">
        <v>638</v>
      </c>
    </row>
    <row r="156" spans="1:18" ht="12.75" customHeight="1" x14ac:dyDescent="0.3">
      <c r="A156" s="3" t="s">
        <v>257</v>
      </c>
      <c r="B156" s="13" t="s">
        <v>621</v>
      </c>
      <c r="C156" s="15" t="str">
        <f>VLOOKUP($A156,db_emp!$A$7:$N$156,2,FALSE)</f>
        <v>Hospital Moinhos de Vento</v>
      </c>
      <c r="D156" s="69" t="str">
        <f>VLOOKUP($A156,db_emp!$A$7:$N$157,D$5,FALSE)</f>
        <v>Redes Hospitalares</v>
      </c>
      <c r="E156" s="16" t="str">
        <f t="shared" si="8"/>
        <v>MOVE</v>
      </c>
      <c r="F156" s="16" t="str">
        <f>VLOOKUP(E156,db_emp!$D$7:$E$156,2,FALSE)</f>
        <v>MOVE</v>
      </c>
      <c r="G156" s="83"/>
      <c r="H156" s="66"/>
      <c r="I156" s="10" t="s">
        <v>93</v>
      </c>
      <c r="J156" s="10" t="s">
        <v>93</v>
      </c>
      <c r="K156" s="10" t="s">
        <v>93</v>
      </c>
      <c r="L156" s="10" t="s">
        <v>93</v>
      </c>
      <c r="M156" s="10" t="s">
        <v>93</v>
      </c>
      <c r="N156" s="10" t="s">
        <v>93</v>
      </c>
      <c r="O156" s="10" t="s">
        <v>93</v>
      </c>
      <c r="P156" s="10" t="s">
        <v>728</v>
      </c>
      <c r="Q156" s="10" t="s">
        <v>646</v>
      </c>
      <c r="R156" s="10" t="s">
        <v>646</v>
      </c>
    </row>
    <row r="157" spans="1:18" ht="12.75" customHeight="1" x14ac:dyDescent="0.3">
      <c r="A157" s="3" t="s">
        <v>265</v>
      </c>
      <c r="B157" s="13" t="s">
        <v>621</v>
      </c>
      <c r="C157" s="15" t="str">
        <f>VLOOKUP($A157,db_emp!$A$7:$N$156,2,FALSE)</f>
        <v>Nissei</v>
      </c>
      <c r="D157" s="74" t="str">
        <f>VLOOKUP($A157,db_emp!$A$7:$N$157,D$5,FALSE)</f>
        <v>Farmácias e Drogarias</v>
      </c>
      <c r="E157" s="16" t="str">
        <f t="shared" si="8"/>
        <v>NISS</v>
      </c>
      <c r="F157" s="16" t="str">
        <f>VLOOKUP(E157,db_emp!$D$7:$E$156,2,FALSE)</f>
        <v>NISS</v>
      </c>
      <c r="G157" s="83"/>
      <c r="H157" s="66"/>
      <c r="I157" s="1" t="s">
        <v>662</v>
      </c>
      <c r="J157" s="1" t="s">
        <v>767</v>
      </c>
      <c r="K157" s="1" t="s">
        <v>663</v>
      </c>
      <c r="L157" s="1" t="s">
        <v>732</v>
      </c>
      <c r="M157" s="1" t="s">
        <v>732</v>
      </c>
      <c r="N157" s="1" t="s">
        <v>669</v>
      </c>
      <c r="O157" s="1" t="s">
        <v>670</v>
      </c>
      <c r="P157" s="1" t="s">
        <v>671</v>
      </c>
      <c r="Q157" s="1" t="s">
        <v>671</v>
      </c>
      <c r="R157" s="1"/>
    </row>
    <row r="158" spans="1:18" ht="12.75" customHeight="1" x14ac:dyDescent="0.3">
      <c r="A158" s="3" t="s">
        <v>269</v>
      </c>
      <c r="B158" s="13" t="s">
        <v>621</v>
      </c>
      <c r="C158" s="15" t="str">
        <f>VLOOKUP($A158,db_emp!$A$7:$N$156,2,FALSE)</f>
        <v>Novo Nordisk</v>
      </c>
      <c r="D158" s="64" t="str">
        <f>VLOOKUP($A158,db_emp!$A$7:$N$157,D$5,FALSE)</f>
        <v>Ind. Farmacêutica</v>
      </c>
      <c r="E158" s="16" t="str">
        <f t="shared" si="8"/>
        <v>NNOR</v>
      </c>
      <c r="F158" s="16" t="str">
        <f>VLOOKUP(E158,db_emp!$D$7:$E$156,2,FALSE)</f>
        <v>NNOR</v>
      </c>
      <c r="G158" s="83"/>
      <c r="H158" s="66"/>
      <c r="I158" s="1" t="s">
        <v>683</v>
      </c>
      <c r="J158" s="1" t="s">
        <v>623</v>
      </c>
      <c r="K158" s="1" t="s">
        <v>639</v>
      </c>
      <c r="L158" s="1" t="s">
        <v>624</v>
      </c>
      <c r="M158" s="1" t="s">
        <v>625</v>
      </c>
      <c r="N158" s="1" t="s">
        <v>626</v>
      </c>
      <c r="O158" s="1" t="s">
        <v>626</v>
      </c>
      <c r="P158" s="10" t="s">
        <v>622</v>
      </c>
      <c r="Q158" s="10" t="s">
        <v>622</v>
      </c>
      <c r="R158" s="10" t="s">
        <v>622</v>
      </c>
    </row>
    <row r="159" spans="1:18" ht="12.75" customHeight="1" x14ac:dyDescent="0.3">
      <c r="A159" s="3" t="s">
        <v>273</v>
      </c>
      <c r="B159" s="13" t="s">
        <v>621</v>
      </c>
      <c r="C159" s="15" t="str">
        <f>VLOOKUP($A159,db_emp!$A$7:$N$156,2,FALSE)</f>
        <v>Novartis</v>
      </c>
      <c r="D159" s="64" t="str">
        <f>VLOOKUP($A159,db_emp!$A$7:$N$157,D$5,FALSE)</f>
        <v>Ind. Farmacêutica</v>
      </c>
      <c r="E159" s="16" t="str">
        <f t="shared" si="8"/>
        <v>NOVA</v>
      </c>
      <c r="F159" s="16" t="str">
        <f>VLOOKUP(E159,db_emp!$D$7:$E$156,2,FALSE)</f>
        <v>NOVA</v>
      </c>
      <c r="G159" s="83"/>
      <c r="H159" s="66"/>
      <c r="I159" s="1" t="s">
        <v>630</v>
      </c>
      <c r="J159" s="1" t="s">
        <v>631</v>
      </c>
      <c r="K159" s="1" t="s">
        <v>632</v>
      </c>
      <c r="L159" s="1" t="s">
        <v>633</v>
      </c>
      <c r="M159" s="1" t="s">
        <v>634</v>
      </c>
      <c r="N159" s="1" t="s">
        <v>635</v>
      </c>
      <c r="O159" s="1" t="s">
        <v>636</v>
      </c>
      <c r="P159" s="1" t="s">
        <v>637</v>
      </c>
      <c r="Q159" s="1" t="s">
        <v>637</v>
      </c>
      <c r="R159" s="1"/>
    </row>
    <row r="160" spans="1:18" ht="12.75" customHeight="1" x14ac:dyDescent="0.3">
      <c r="A160" s="3" t="s">
        <v>115</v>
      </c>
      <c r="B160" s="13" t="s">
        <v>621</v>
      </c>
      <c r="C160" s="15" t="str">
        <f>VLOOKUP($A160,db_emp!$A$7:$N$156,2,FALSE)</f>
        <v>Odontoprev</v>
      </c>
      <c r="D160" s="73" t="str">
        <f>VLOOKUP($A160,db_emp!$A$7:$N$157,D$5,FALSE)</f>
        <v>Planos e Seguros</v>
      </c>
      <c r="E160" s="16" t="str">
        <f t="shared" si="8"/>
        <v>ODON</v>
      </c>
      <c r="F160" s="16" t="str">
        <f>VLOOKUP(E160,db_emp!$D$7:$E$156,2,FALSE)</f>
        <v>BRSA</v>
      </c>
      <c r="G160" s="83"/>
      <c r="H160" s="66"/>
      <c r="I160" s="1" t="s">
        <v>863</v>
      </c>
      <c r="J160" s="1" t="s">
        <v>819</v>
      </c>
      <c r="K160" s="1" t="s">
        <v>805</v>
      </c>
      <c r="L160" s="1" t="s">
        <v>759</v>
      </c>
      <c r="M160" s="1" t="s">
        <v>864</v>
      </c>
      <c r="N160" s="1" t="s">
        <v>761</v>
      </c>
      <c r="O160" s="1" t="s">
        <v>762</v>
      </c>
      <c r="P160" s="1" t="s">
        <v>763</v>
      </c>
      <c r="Q160" s="1" t="s">
        <v>763</v>
      </c>
      <c r="R160" s="1"/>
    </row>
    <row r="161" spans="1:18" ht="12.75" customHeight="1" x14ac:dyDescent="0.3">
      <c r="A161" s="3" t="s">
        <v>277</v>
      </c>
      <c r="B161" s="13" t="s">
        <v>621</v>
      </c>
      <c r="C161" s="15" t="str">
        <f>VLOOKUP($A161,db_emp!$A$7:$N$156,2,FALSE)</f>
        <v>Omint</v>
      </c>
      <c r="D161" s="73" t="str">
        <f>VLOOKUP($A161,db_emp!$A$7:$N$157,D$5,FALSE)</f>
        <v>Planos e Seguros</v>
      </c>
      <c r="E161" s="16" t="str">
        <f t="shared" si="8"/>
        <v>OMIN</v>
      </c>
      <c r="F161" s="16" t="str">
        <f>VLOOKUP(E161,db_emp!$D$7:$E$156,2,FALSE)</f>
        <v>OMIN</v>
      </c>
      <c r="G161" s="83"/>
      <c r="H161" s="66"/>
      <c r="I161" s="1"/>
      <c r="J161" s="1"/>
      <c r="K161" s="1"/>
      <c r="L161" s="1" t="s">
        <v>759</v>
      </c>
      <c r="M161" s="1" t="s">
        <v>760</v>
      </c>
      <c r="N161" s="1" t="s">
        <v>761</v>
      </c>
      <c r="O161" s="1" t="s">
        <v>762</v>
      </c>
      <c r="P161" s="1" t="s">
        <v>763</v>
      </c>
      <c r="Q161" s="1" t="s">
        <v>763</v>
      </c>
      <c r="R161" s="1"/>
    </row>
    <row r="162" spans="1:18" ht="12.75" customHeight="1" x14ac:dyDescent="0.3">
      <c r="A162" s="3" t="s">
        <v>281</v>
      </c>
      <c r="B162" s="13" t="s">
        <v>621</v>
      </c>
      <c r="C162" s="15" t="str">
        <f>VLOOKUP($A162,db_emp!$A$7:$N$156,2,FALSE)</f>
        <v>Oncoclínicas</v>
      </c>
      <c r="D162" s="72" t="str">
        <f>VLOOKUP($A162,db_emp!$A$7:$N$157,D$5,FALSE)</f>
        <v>Diagnóstico e Terapia</v>
      </c>
      <c r="E162" s="16" t="str">
        <f t="shared" si="8"/>
        <v>ONCC</v>
      </c>
      <c r="F162" s="16" t="str">
        <f>VLOOKUP(E162,db_emp!$D$7:$E$156,2,FALSE)</f>
        <v>ONCC</v>
      </c>
      <c r="G162" s="83"/>
      <c r="H162" s="66"/>
      <c r="I162" s="9"/>
      <c r="J162" s="9"/>
      <c r="K162" s="9" t="s">
        <v>764</v>
      </c>
      <c r="L162" s="9" t="s">
        <v>764</v>
      </c>
      <c r="M162" s="9" t="s">
        <v>765</v>
      </c>
      <c r="N162" s="9" t="s">
        <v>765</v>
      </c>
      <c r="O162" s="9" t="s">
        <v>749</v>
      </c>
      <c r="P162" s="9" t="s">
        <v>728</v>
      </c>
      <c r="Q162" s="9" t="s">
        <v>728</v>
      </c>
      <c r="R162" s="9" t="s">
        <v>646</v>
      </c>
    </row>
    <row r="163" spans="1:18" ht="12.75" customHeight="1" x14ac:dyDescent="0.3">
      <c r="A163" s="3" t="s">
        <v>289</v>
      </c>
      <c r="B163" s="13" t="s">
        <v>621</v>
      </c>
      <c r="C163" s="15" t="str">
        <f>VLOOKUP($A163,db_emp!$A$7:$N$156,2,FALSE)</f>
        <v>Pague Menos</v>
      </c>
      <c r="D163" s="74" t="str">
        <f>VLOOKUP($A163,db_emp!$A$7:$N$157,D$5,FALSE)</f>
        <v>Farmácias e Drogarias</v>
      </c>
      <c r="E163" s="16" t="str">
        <f t="shared" si="8"/>
        <v>PGME</v>
      </c>
      <c r="F163" s="16" t="str">
        <f>VLOOKUP(E163,db_emp!$D$7:$E$156,2,FALSE)</f>
        <v>PGME</v>
      </c>
      <c r="G163" s="83"/>
      <c r="H163" s="66"/>
      <c r="I163" s="1" t="s">
        <v>684</v>
      </c>
      <c r="J163" s="1" t="s">
        <v>684</v>
      </c>
      <c r="K163" s="1" t="s">
        <v>684</v>
      </c>
      <c r="L163" s="1" t="s">
        <v>768</v>
      </c>
      <c r="M163" s="1" t="s">
        <v>768</v>
      </c>
      <c r="N163" s="1" t="s">
        <v>768</v>
      </c>
      <c r="O163" s="1" t="s">
        <v>769</v>
      </c>
      <c r="P163" s="1" t="s">
        <v>769</v>
      </c>
      <c r="Q163" s="1" t="s">
        <v>770</v>
      </c>
      <c r="R163" s="1"/>
    </row>
    <row r="164" spans="1:18" ht="12.75" customHeight="1" x14ac:dyDescent="0.3">
      <c r="A164" s="3" t="s">
        <v>293</v>
      </c>
      <c r="B164" s="13" t="s">
        <v>621</v>
      </c>
      <c r="C164" s="15" t="str">
        <f>VLOOKUP($A164,db_emp!$A$7:$N$156,2,FALSE)</f>
        <v>Porto Saúde</v>
      </c>
      <c r="D164" s="73" t="str">
        <f>VLOOKUP($A164,db_emp!$A$7:$N$157,D$5,FALSE)</f>
        <v>Planos e Seguros</v>
      </c>
      <c r="E164" s="16" t="str">
        <f t="shared" si="8"/>
        <v>POSA</v>
      </c>
      <c r="F164" s="16" t="str">
        <f>VLOOKUP(E164,db_emp!$D$7:$E$156,2,FALSE)</f>
        <v>POSA</v>
      </c>
      <c r="G164" s="83"/>
      <c r="H164" s="66"/>
      <c r="I164" s="1" t="s">
        <v>863</v>
      </c>
      <c r="J164" s="1" t="s">
        <v>819</v>
      </c>
      <c r="K164" s="1" t="s">
        <v>869</v>
      </c>
      <c r="L164" s="1" t="s">
        <v>759</v>
      </c>
      <c r="M164" s="1" t="s">
        <v>760</v>
      </c>
      <c r="N164" s="1" t="s">
        <v>761</v>
      </c>
      <c r="O164" s="1" t="s">
        <v>762</v>
      </c>
      <c r="P164" s="1" t="s">
        <v>653</v>
      </c>
      <c r="Q164" s="1" t="s">
        <v>653</v>
      </c>
      <c r="R164" s="1"/>
    </row>
    <row r="165" spans="1:18" ht="12.75" customHeight="1" x14ac:dyDescent="0.3">
      <c r="A165" s="44" t="s">
        <v>297</v>
      </c>
      <c r="B165" s="13" t="s">
        <v>621</v>
      </c>
      <c r="C165" s="15" t="str">
        <f>VLOOKUP($A165,db_emp!$A$7:$N$156,2,FALSE)</f>
        <v>Prati-Donaduzzi</v>
      </c>
      <c r="D165" s="76" t="str">
        <f>VLOOKUP($A165,db_emp!$A$7:$N$157,D$5,FALSE)</f>
        <v>Ind. Farmacêutica</v>
      </c>
      <c r="E165" s="16" t="str">
        <f t="shared" si="8"/>
        <v>PRAT</v>
      </c>
      <c r="F165" s="16" t="str">
        <f>VLOOKUP(E165,db_emp!$D$7:$E$156,2,FALSE)</f>
        <v>PRAT</v>
      </c>
      <c r="G165" s="83"/>
      <c r="H165" s="66"/>
      <c r="I165" s="1"/>
      <c r="J165" s="1"/>
      <c r="K165" s="1" t="s">
        <v>632</v>
      </c>
      <c r="L165" s="1" t="s">
        <v>633</v>
      </c>
      <c r="M165" s="1" t="s">
        <v>634</v>
      </c>
      <c r="N165" s="1" t="s">
        <v>635</v>
      </c>
      <c r="O165" s="1" t="s">
        <v>636</v>
      </c>
      <c r="P165" s="1" t="s">
        <v>637</v>
      </c>
      <c r="Q165" s="10" t="s">
        <v>646</v>
      </c>
      <c r="R165" s="10" t="s">
        <v>646</v>
      </c>
    </row>
    <row r="166" spans="1:18" ht="12.75" customHeight="1" x14ac:dyDescent="0.3">
      <c r="A166" s="3" t="s">
        <v>301</v>
      </c>
      <c r="B166" s="13" t="s">
        <v>621</v>
      </c>
      <c r="C166" s="15" t="str">
        <f>VLOOKUP($A166,db_emp!$A$7:$N$156,2,FALSE)</f>
        <v>PreventSenior</v>
      </c>
      <c r="D166" s="84" t="str">
        <f>VLOOKUP($A166,db_emp!$A$7:$N$157,D$5,FALSE)</f>
        <v>Planos e Seguros</v>
      </c>
      <c r="E166" s="16" t="str">
        <f t="shared" si="8"/>
        <v>PREV</v>
      </c>
      <c r="F166" s="16" t="str">
        <f>VLOOKUP(E166,db_emp!$D$7:$E$156,2,FALSE)</f>
        <v>PREV</v>
      </c>
      <c r="G166" s="83"/>
      <c r="H166" s="66"/>
      <c r="I166" s="1" t="s">
        <v>863</v>
      </c>
      <c r="J166" s="1" t="s">
        <v>819</v>
      </c>
      <c r="K166" s="1" t="s">
        <v>805</v>
      </c>
      <c r="L166" s="1" t="s">
        <v>805</v>
      </c>
      <c r="M166" s="1" t="s">
        <v>760</v>
      </c>
      <c r="N166" s="1" t="s">
        <v>761</v>
      </c>
      <c r="O166" s="1" t="s">
        <v>762</v>
      </c>
      <c r="P166" s="1" t="s">
        <v>653</v>
      </c>
      <c r="Q166" s="1" t="s">
        <v>870</v>
      </c>
      <c r="R166" s="1"/>
    </row>
    <row r="167" spans="1:18" ht="12.75" customHeight="1" x14ac:dyDescent="0.3">
      <c r="A167" s="3" t="s">
        <v>307</v>
      </c>
      <c r="B167" s="13" t="s">
        <v>621</v>
      </c>
      <c r="C167" s="15" t="str">
        <f>VLOOKUP($A167,db_emp!$A$7:$N$156,2,FALSE)</f>
        <v>Profarma</v>
      </c>
      <c r="D167" s="86" t="str">
        <f>VLOOKUP($A167,db_emp!$A$7:$N$157,D$5,FALSE)</f>
        <v>Distribuição</v>
      </c>
      <c r="E167" s="16" t="str">
        <f t="shared" si="8"/>
        <v>PROF</v>
      </c>
      <c r="F167" s="16" t="str">
        <f>VLOOKUP(E167,db_emp!$D$7:$E$156,2,FALSE)</f>
        <v>PROF</v>
      </c>
      <c r="G167" s="83"/>
      <c r="H167" s="66"/>
      <c r="I167" s="1" t="s">
        <v>684</v>
      </c>
      <c r="J167" s="1" t="s">
        <v>684</v>
      </c>
      <c r="K167" s="1" t="s">
        <v>684</v>
      </c>
      <c r="L167" s="1" t="s">
        <v>768</v>
      </c>
      <c r="M167" s="1" t="s">
        <v>768</v>
      </c>
      <c r="N167" s="1" t="s">
        <v>768</v>
      </c>
      <c r="O167" s="1" t="s">
        <v>770</v>
      </c>
      <c r="P167" s="1" t="s">
        <v>770</v>
      </c>
      <c r="Q167" s="1" t="s">
        <v>770</v>
      </c>
      <c r="R167" s="1"/>
    </row>
    <row r="168" spans="1:18" ht="12.75" customHeight="1" x14ac:dyDescent="0.3">
      <c r="A168" s="3" t="s">
        <v>313</v>
      </c>
      <c r="B168" s="13" t="s">
        <v>621</v>
      </c>
      <c r="C168" s="15" t="str">
        <f>VLOOKUP($A168,db_emp!$A$7:$N$156,2,FALSE)</f>
        <v>Profarma Specialty</v>
      </c>
      <c r="D168" s="86" t="str">
        <f>VLOOKUP($A168,db_emp!$A$7:$N$157,D$5,FALSE)</f>
        <v>Distribuição</v>
      </c>
      <c r="E168" s="16" t="str">
        <f t="shared" si="8"/>
        <v>PSPE</v>
      </c>
      <c r="F168" s="16" t="str">
        <f>VLOOKUP(E168,db_emp!$D$7:$E$156,2,FALSE)</f>
        <v>VIVE</v>
      </c>
      <c r="G168" s="83"/>
      <c r="H168" s="66"/>
      <c r="I168" s="10" t="s">
        <v>93</v>
      </c>
      <c r="J168" s="10" t="s">
        <v>93</v>
      </c>
      <c r="K168" s="10" t="s">
        <v>93</v>
      </c>
      <c r="L168" s="1" t="s">
        <v>633</v>
      </c>
      <c r="M168" s="1" t="s">
        <v>634</v>
      </c>
      <c r="N168" s="1" t="s">
        <v>635</v>
      </c>
      <c r="O168" s="1" t="s">
        <v>635</v>
      </c>
      <c r="P168" s="1" t="s">
        <v>637</v>
      </c>
      <c r="Q168" s="1" t="s">
        <v>637</v>
      </c>
      <c r="R168" s="10" t="s">
        <v>622</v>
      </c>
    </row>
    <row r="169" spans="1:18" ht="12.75" customHeight="1" x14ac:dyDescent="0.3">
      <c r="A169" s="3" t="s">
        <v>317</v>
      </c>
      <c r="B169" s="13" t="s">
        <v>621</v>
      </c>
      <c r="C169" s="15" t="str">
        <f>VLOOKUP($A169,db_emp!$A$7:$N$156,2,FALSE)</f>
        <v>Qualicorp</v>
      </c>
      <c r="D169" s="84" t="str">
        <f>VLOOKUP($A169,db_emp!$A$7:$N$157,D$5,FALSE)</f>
        <v>Planos e Seguros</v>
      </c>
      <c r="E169" s="16" t="str">
        <f t="shared" ref="E169:E202" si="9">A169</f>
        <v>QUAL</v>
      </c>
      <c r="F169" s="16" t="str">
        <f>VLOOKUP(E169,db_emp!$D$7:$E$156,2,FALSE)</f>
        <v>QUAL</v>
      </c>
      <c r="G169" s="83"/>
      <c r="H169" s="66"/>
      <c r="I169" s="1" t="s">
        <v>819</v>
      </c>
      <c r="J169" s="1" t="s">
        <v>805</v>
      </c>
      <c r="K169" s="1" t="s">
        <v>760</v>
      </c>
      <c r="L169" s="1" t="s">
        <v>760</v>
      </c>
      <c r="M169" s="1" t="s">
        <v>761</v>
      </c>
      <c r="N169" s="1" t="s">
        <v>761</v>
      </c>
      <c r="O169" s="1" t="s">
        <v>762</v>
      </c>
      <c r="P169" s="1" t="s">
        <v>763</v>
      </c>
      <c r="Q169" s="1" t="s">
        <v>763</v>
      </c>
      <c r="R169" s="1"/>
    </row>
    <row r="170" spans="1:18" ht="12.75" customHeight="1" x14ac:dyDescent="0.3">
      <c r="A170" s="3" t="s">
        <v>321</v>
      </c>
      <c r="B170" s="13" t="s">
        <v>621</v>
      </c>
      <c r="C170" s="15" t="str">
        <f>VLOOKUP($A170,db_emp!$A$7:$N$156,2,FALSE)</f>
        <v>Raia Drogasil</v>
      </c>
      <c r="D170" s="196" t="str">
        <f>VLOOKUP($A170,db_emp!$A$7:$N$157,D$5,FALSE)</f>
        <v>Farmácias e Drogarias</v>
      </c>
      <c r="E170" s="16" t="str">
        <f t="shared" si="9"/>
        <v>RAIA</v>
      </c>
      <c r="F170" s="16" t="str">
        <f>VLOOKUP(E170,db_emp!$D$7:$E$156,2,FALSE)</f>
        <v>RAIA</v>
      </c>
      <c r="G170" s="83"/>
      <c r="H170" s="66"/>
      <c r="I170" s="1" t="s">
        <v>684</v>
      </c>
      <c r="J170" s="1" t="s">
        <v>684</v>
      </c>
      <c r="K170" s="1" t="s">
        <v>684</v>
      </c>
      <c r="L170" s="1" t="s">
        <v>768</v>
      </c>
      <c r="M170" s="1" t="s">
        <v>768</v>
      </c>
      <c r="N170" s="1" t="s">
        <v>768</v>
      </c>
      <c r="O170" s="1" t="s">
        <v>770</v>
      </c>
      <c r="P170" s="1" t="s">
        <v>770</v>
      </c>
      <c r="Q170" s="1" t="s">
        <v>770</v>
      </c>
      <c r="R170" s="1"/>
    </row>
    <row r="171" spans="1:18" ht="12.75" customHeight="1" x14ac:dyDescent="0.3">
      <c r="A171" s="3" t="s">
        <v>325</v>
      </c>
      <c r="B171" s="13" t="s">
        <v>621</v>
      </c>
      <c r="C171" s="15" t="str">
        <f>VLOOKUP($A171,db_emp!$A$7:$N$156,2,FALSE)</f>
        <v>Rede D'Or</v>
      </c>
      <c r="D171" s="180" t="str">
        <f>VLOOKUP($A171,db_emp!$A$7:$N$157,D$5,FALSE)</f>
        <v>Redes Hospitalares</v>
      </c>
      <c r="E171" s="16" t="str">
        <f t="shared" si="9"/>
        <v>RDOR</v>
      </c>
      <c r="F171" s="16" t="str">
        <f>VLOOKUP(E171,db_emp!$D$7:$E$156,2,FALSE)</f>
        <v>RDOR</v>
      </c>
      <c r="G171" s="83"/>
      <c r="H171" s="66"/>
      <c r="I171" s="1" t="s">
        <v>725</v>
      </c>
      <c r="J171" s="1" t="s">
        <v>764</v>
      </c>
      <c r="K171" s="1" t="s">
        <v>726</v>
      </c>
      <c r="L171" s="1" t="s">
        <v>765</v>
      </c>
      <c r="M171" s="1" t="s">
        <v>727</v>
      </c>
      <c r="N171" s="1" t="s">
        <v>749</v>
      </c>
      <c r="O171" s="1" t="s">
        <v>728</v>
      </c>
      <c r="P171" s="1" t="s">
        <v>728</v>
      </c>
      <c r="Q171" s="1" t="s">
        <v>728</v>
      </c>
      <c r="R171" s="1"/>
    </row>
    <row r="172" spans="1:18" ht="12.75" customHeight="1" x14ac:dyDescent="0.3">
      <c r="A172" s="3" t="s">
        <v>333</v>
      </c>
      <c r="B172" s="13" t="s">
        <v>621</v>
      </c>
      <c r="C172" s="15" t="str">
        <f>VLOOKUP($A172,db_emp!$A$7:$N$156,2,FALSE)</f>
        <v>Roche</v>
      </c>
      <c r="D172" s="76" t="str">
        <f>VLOOKUP($A172,db_emp!$A$7:$N$157,D$5,FALSE)</f>
        <v>Ind. Farmacêutica</v>
      </c>
      <c r="E172" s="16" t="str">
        <f t="shared" si="9"/>
        <v>ROCH</v>
      </c>
      <c r="F172" s="16" t="str">
        <f>VLOOKUP(E172,db_emp!$D$7:$E$156,2,FALSE)</f>
        <v>ROCH</v>
      </c>
      <c r="G172" s="83"/>
      <c r="H172" s="66"/>
      <c r="I172" s="1" t="s">
        <v>772</v>
      </c>
      <c r="J172" s="1" t="s">
        <v>773</v>
      </c>
      <c r="K172" s="1" t="s">
        <v>774</v>
      </c>
      <c r="L172" s="1" t="s">
        <v>775</v>
      </c>
      <c r="M172" s="1" t="s">
        <v>776</v>
      </c>
      <c r="N172" s="1" t="s">
        <v>777</v>
      </c>
      <c r="O172" s="1" t="s">
        <v>778</v>
      </c>
      <c r="P172" s="1" t="s">
        <v>779</v>
      </c>
      <c r="Q172" s="1" t="s">
        <v>779</v>
      </c>
      <c r="R172" s="10" t="s">
        <v>820</v>
      </c>
    </row>
    <row r="173" spans="1:18" ht="12.75" customHeight="1" x14ac:dyDescent="0.3">
      <c r="A173" s="3" t="s">
        <v>337</v>
      </c>
      <c r="B173" s="13" t="s">
        <v>621</v>
      </c>
      <c r="C173" s="15" t="str">
        <f>VLOOKUP($A173,db_emp!$A$7:$N$156,2,FALSE)</f>
        <v>Rede Sarah (Associação das Pioneiras Sociais)</v>
      </c>
      <c r="D173" s="180" t="str">
        <f>VLOOKUP($A173,db_emp!$A$7:$N$157,D$5,FALSE)</f>
        <v>Redes Hospitalares</v>
      </c>
      <c r="E173" s="16" t="str">
        <f t="shared" si="9"/>
        <v>RSAR</v>
      </c>
      <c r="F173" s="16" t="str">
        <f>VLOOKUP(E173,db_emp!$D$7:$E$156,2,FALSE)</f>
        <v>RSAR</v>
      </c>
      <c r="G173" s="83"/>
      <c r="H173" s="66"/>
      <c r="I173" s="10" t="s">
        <v>790</v>
      </c>
      <c r="J173" s="1"/>
      <c r="K173" s="1" t="s">
        <v>780</v>
      </c>
      <c r="L173" s="1" t="s">
        <v>781</v>
      </c>
      <c r="M173" s="1" t="s">
        <v>781</v>
      </c>
      <c r="N173" s="1" t="s">
        <v>782</v>
      </c>
      <c r="O173" s="1" t="s">
        <v>783</v>
      </c>
      <c r="P173" s="1" t="s">
        <v>784</v>
      </c>
      <c r="Q173" s="1" t="s">
        <v>784</v>
      </c>
      <c r="R173" s="10" t="s">
        <v>785</v>
      </c>
    </row>
    <row r="174" spans="1:18" ht="12.75" customHeight="1" x14ac:dyDescent="0.3">
      <c r="A174" s="3" t="s">
        <v>341</v>
      </c>
      <c r="B174" s="13" t="s">
        <v>621</v>
      </c>
      <c r="C174" s="15" t="str">
        <f>VLOOKUP($A174,db_emp!$A$7:$N$156,2,FALSE)</f>
        <v>Sabin</v>
      </c>
      <c r="D174" s="182" t="str">
        <f>VLOOKUP($A174,db_emp!$A$7:$N$157,D$5,FALSE)</f>
        <v>Diagnóstico e Terapia</v>
      </c>
      <c r="E174" s="16" t="str">
        <f t="shared" si="9"/>
        <v>SABI</v>
      </c>
      <c r="F174" s="16" t="str">
        <f>VLOOKUP(E174,db_emp!$D$7:$E$156,2,FALSE)</f>
        <v>SABI</v>
      </c>
      <c r="G174" s="83"/>
      <c r="H174" s="66"/>
      <c r="I174" s="9" t="s">
        <v>786</v>
      </c>
      <c r="J174" s="9" t="s">
        <v>787</v>
      </c>
      <c r="K174" s="9" t="s">
        <v>787</v>
      </c>
      <c r="L174" s="9" t="s">
        <v>686</v>
      </c>
      <c r="M174" s="9" t="s">
        <v>686</v>
      </c>
      <c r="N174" s="9" t="s">
        <v>669</v>
      </c>
      <c r="O174" s="9" t="s">
        <v>670</v>
      </c>
      <c r="P174" s="9" t="s">
        <v>671</v>
      </c>
      <c r="Q174" s="55" t="s">
        <v>671</v>
      </c>
      <c r="R174" s="53" t="s">
        <v>672</v>
      </c>
    </row>
    <row r="175" spans="1:18" ht="12.75" customHeight="1" x14ac:dyDescent="0.3">
      <c r="A175" s="3" t="s">
        <v>351</v>
      </c>
      <c r="B175" s="13" t="s">
        <v>621</v>
      </c>
      <c r="C175" s="15" t="str">
        <f>VLOOKUP($A175,db_emp!$A$7:$N$156,2,FALSE)</f>
        <v>Sanofi Medley</v>
      </c>
      <c r="D175" s="76" t="str">
        <f>VLOOKUP($A175,db_emp!$A$7:$N$157,D$5,FALSE)</f>
        <v>Ind. Farmacêutica</v>
      </c>
      <c r="E175" s="16" t="str">
        <f t="shared" si="9"/>
        <v>SANO</v>
      </c>
      <c r="F175" s="16" t="str">
        <f>VLOOKUP(E175,db_emp!$D$7:$E$156,2,FALSE)</f>
        <v>SANO</v>
      </c>
      <c r="G175" s="83"/>
      <c r="H175" s="66"/>
      <c r="I175" s="26" t="s">
        <v>25</v>
      </c>
      <c r="J175" s="26" t="s">
        <v>25</v>
      </c>
      <c r="K175" s="26" t="s">
        <v>25</v>
      </c>
      <c r="L175" s="26" t="s">
        <v>25</v>
      </c>
      <c r="M175" s="1" t="s">
        <v>633</v>
      </c>
      <c r="N175" s="1" t="s">
        <v>634</v>
      </c>
      <c r="O175" s="1" t="s">
        <v>635</v>
      </c>
      <c r="P175" s="1" t="s">
        <v>636</v>
      </c>
      <c r="Q175" s="1" t="s">
        <v>637</v>
      </c>
      <c r="R175" s="10" t="s">
        <v>638</v>
      </c>
    </row>
    <row r="176" spans="1:18" ht="12.75" customHeight="1" x14ac:dyDescent="0.3">
      <c r="A176" s="3" t="s">
        <v>357</v>
      </c>
      <c r="B176" s="13" t="s">
        <v>621</v>
      </c>
      <c r="C176" s="15" t="str">
        <f>VLOOKUP($A176,db_emp!$A$7:$N$156,2,FALSE)</f>
        <v>Sanofi Aventis</v>
      </c>
      <c r="D176" s="76" t="str">
        <f>VLOOKUP($A176,db_emp!$A$7:$N$157,D$5,FALSE)</f>
        <v>Ind. Farmacêutica</v>
      </c>
      <c r="E176" s="16" t="str">
        <f t="shared" si="9"/>
        <v>SAVE</v>
      </c>
      <c r="F176" s="16" t="str">
        <f>VLOOKUP(E176,db_emp!$D$7:$E$156,2,FALSE)</f>
        <v>SANO</v>
      </c>
      <c r="G176" s="83"/>
      <c r="H176" s="66"/>
      <c r="I176" s="1" t="s">
        <v>790</v>
      </c>
      <c r="J176" s="1" t="s">
        <v>630</v>
      </c>
      <c r="K176" s="1" t="s">
        <v>631</v>
      </c>
      <c r="L176" s="1" t="s">
        <v>632</v>
      </c>
      <c r="M176" s="26" t="s">
        <v>791</v>
      </c>
      <c r="N176" s="26" t="s">
        <v>791</v>
      </c>
      <c r="O176" s="26" t="s">
        <v>791</v>
      </c>
      <c r="P176" s="26" t="s">
        <v>791</v>
      </c>
      <c r="Q176" s="26" t="s">
        <v>791</v>
      </c>
      <c r="R176" s="26" t="s">
        <v>791</v>
      </c>
    </row>
    <row r="177" spans="1:18" ht="12.75" customHeight="1" x14ac:dyDescent="0.3">
      <c r="A177" s="44" t="s">
        <v>365</v>
      </c>
      <c r="B177" s="13" t="s">
        <v>621</v>
      </c>
      <c r="C177" s="15" t="str">
        <f>VLOOKUP($A177,db_emp!$A$7:$N$156,2,FALSE)</f>
        <v>Sociedade Beneficente São Camilo (Hospital São Camilo)</v>
      </c>
      <c r="D177" s="180" t="str">
        <f>VLOOKUP($A177,db_emp!$A$7:$N$157,D$5,FALSE)</f>
        <v>Redes Hospitalares</v>
      </c>
      <c r="E177" s="16" t="str">
        <f t="shared" si="9"/>
        <v>SBSC</v>
      </c>
      <c r="F177" s="16" t="str">
        <f>VLOOKUP(E177,db_emp!$D$7:$E$156,2,FALSE)</f>
        <v>SBSC</v>
      </c>
      <c r="G177" s="83"/>
      <c r="H177" s="66"/>
      <c r="I177" s="26" t="s">
        <v>622</v>
      </c>
      <c r="J177" s="26" t="s">
        <v>622</v>
      </c>
      <c r="K177" s="26" t="s">
        <v>622</v>
      </c>
      <c r="L177" s="26" t="s">
        <v>622</v>
      </c>
      <c r="M177" s="26" t="s">
        <v>622</v>
      </c>
      <c r="N177" s="26" t="s">
        <v>622</v>
      </c>
      <c r="O177" s="26" t="s">
        <v>627</v>
      </c>
      <c r="P177" s="26" t="s">
        <v>628</v>
      </c>
      <c r="Q177" s="26" t="s">
        <v>638</v>
      </c>
      <c r="R177" s="26" t="s">
        <v>638</v>
      </c>
    </row>
    <row r="178" spans="1:18" ht="12.75" customHeight="1" x14ac:dyDescent="0.3">
      <c r="A178" s="3" t="s">
        <v>369</v>
      </c>
      <c r="B178" s="13" t="s">
        <v>621</v>
      </c>
      <c r="C178" s="15" t="str">
        <f>VLOOKUP($A178,db_emp!$A$7:$N$156,2,FALSE)</f>
        <v>Santa Casa de Porto Alegre</v>
      </c>
      <c r="D178" s="180" t="str">
        <f>VLOOKUP($A178,db_emp!$A$7:$N$157,D$5,FALSE)</f>
        <v>Redes Hospitalares</v>
      </c>
      <c r="E178" s="16" t="str">
        <f t="shared" si="9"/>
        <v>SCPA</v>
      </c>
      <c r="F178" s="16" t="str">
        <f>VLOOKUP(E178,db_emp!$D$7:$E$156,2,FALSE)</f>
        <v>SCPA</v>
      </c>
      <c r="G178" s="83"/>
      <c r="H178" s="66"/>
      <c r="I178" s="1" t="s">
        <v>792</v>
      </c>
      <c r="J178" s="1" t="s">
        <v>793</v>
      </c>
      <c r="K178" s="1" t="s">
        <v>794</v>
      </c>
      <c r="L178" s="1" t="s">
        <v>795</v>
      </c>
      <c r="M178" s="1" t="s">
        <v>796</v>
      </c>
      <c r="N178" s="1" t="s">
        <v>797</v>
      </c>
      <c r="O178" s="1" t="s">
        <v>798</v>
      </c>
      <c r="P178" s="1" t="s">
        <v>799</v>
      </c>
      <c r="Q178" s="10" t="s">
        <v>800</v>
      </c>
      <c r="R178" s="10" t="s">
        <v>800</v>
      </c>
    </row>
    <row r="179" spans="1:18" ht="12.75" customHeight="1" x14ac:dyDescent="0.3">
      <c r="A179" s="3" t="s">
        <v>373</v>
      </c>
      <c r="B179" s="13" t="s">
        <v>621</v>
      </c>
      <c r="C179" s="15" t="str">
        <f>VLOOKUP($A179,db_emp!$A$7:$N$156,2,FALSE)</f>
        <v>Seconci</v>
      </c>
      <c r="D179" s="85" t="str">
        <f>VLOOKUP($A179,db_emp!$A$7:$N$157,D$5,FALSE)</f>
        <v>Gestão como OS</v>
      </c>
      <c r="E179" s="16" t="str">
        <f t="shared" si="9"/>
        <v>SECO</v>
      </c>
      <c r="F179" s="16" t="str">
        <f>VLOOKUP(E179,db_emp!$D$7:$E$156,2,FALSE)</f>
        <v>SECO</v>
      </c>
      <c r="G179" s="83"/>
      <c r="H179" s="66"/>
      <c r="I179" s="1" t="s">
        <v>683</v>
      </c>
      <c r="J179" s="1" t="s">
        <v>683</v>
      </c>
      <c r="K179" s="1" t="s">
        <v>639</v>
      </c>
      <c r="L179" s="1" t="s">
        <v>624</v>
      </c>
      <c r="M179" s="1" t="s">
        <v>625</v>
      </c>
      <c r="N179" s="1" t="s">
        <v>626</v>
      </c>
      <c r="O179" s="1" t="s">
        <v>695</v>
      </c>
      <c r="P179" s="1" t="s">
        <v>628</v>
      </c>
      <c r="Q179" s="10" t="s">
        <v>646</v>
      </c>
      <c r="R179" s="10" t="s">
        <v>646</v>
      </c>
    </row>
    <row r="180" spans="1:18" ht="12.75" customHeight="1" x14ac:dyDescent="0.3">
      <c r="A180" s="3" t="s">
        <v>377</v>
      </c>
      <c r="B180" s="13" t="s">
        <v>621</v>
      </c>
      <c r="C180" s="15" t="str">
        <f>VLOOKUP($A180,db_emp!$A$7:$N$156,2,FALSE)</f>
        <v>Hospital Sírio Libanês</v>
      </c>
      <c r="D180" s="180" t="str">
        <f>VLOOKUP($A180,db_emp!$A$7:$N$157,D$5,FALSE)</f>
        <v>Redes Hospitalares</v>
      </c>
      <c r="E180" s="16" t="str">
        <f t="shared" si="9"/>
        <v>SILI</v>
      </c>
      <c r="F180" s="16" t="str">
        <f>VLOOKUP(E180,db_emp!$D$7:$E$156,2,FALSE)</f>
        <v>SILI</v>
      </c>
      <c r="G180" s="83"/>
      <c r="H180" s="66"/>
      <c r="I180" s="1" t="s">
        <v>858</v>
      </c>
      <c r="J180" s="1" t="s">
        <v>858</v>
      </c>
      <c r="K180" s="26" t="s">
        <v>25</v>
      </c>
      <c r="L180" s="26" t="s">
        <v>25</v>
      </c>
      <c r="M180" s="26" t="s">
        <v>25</v>
      </c>
      <c r="N180" s="1" t="s">
        <v>727</v>
      </c>
      <c r="O180" s="1" t="s">
        <v>749</v>
      </c>
      <c r="P180" s="10" t="s">
        <v>728</v>
      </c>
      <c r="Q180" s="10" t="s">
        <v>646</v>
      </c>
      <c r="R180" s="10" t="s">
        <v>646</v>
      </c>
    </row>
    <row r="181" spans="1:18" ht="12.75" customHeight="1" x14ac:dyDescent="0.3">
      <c r="A181" s="3" t="s">
        <v>381</v>
      </c>
      <c r="B181" s="13" t="s">
        <v>621</v>
      </c>
      <c r="C181" s="15" t="str">
        <f>VLOOKUP($A181,db_emp!$A$7:$N$156,2,FALSE)</f>
        <v>Solfarma</v>
      </c>
      <c r="D181" s="86" t="str">
        <f>VLOOKUP($A181,db_emp!$A$7:$N$157,D$5,FALSE)</f>
        <v>Distribuição</v>
      </c>
      <c r="E181" s="16" t="str">
        <f t="shared" si="9"/>
        <v>SOLF</v>
      </c>
      <c r="F181" s="16" t="str">
        <f>VLOOKUP(E181,db_emp!$D$7:$E$156,2,FALSE)</f>
        <v>SOLF</v>
      </c>
      <c r="G181" s="83"/>
      <c r="H181" s="66"/>
      <c r="I181" s="39" t="s">
        <v>25</v>
      </c>
      <c r="J181" s="39" t="s">
        <v>25</v>
      </c>
      <c r="K181" s="39" t="s">
        <v>25</v>
      </c>
      <c r="L181" s="1" t="s">
        <v>633</v>
      </c>
      <c r="M181" s="1" t="s">
        <v>634</v>
      </c>
      <c r="N181" s="1" t="s">
        <v>635</v>
      </c>
      <c r="O181" s="1" t="s">
        <v>635</v>
      </c>
      <c r="P181" s="1" t="s">
        <v>637</v>
      </c>
      <c r="Q181" s="1" t="s">
        <v>637</v>
      </c>
      <c r="R181" s="1"/>
    </row>
    <row r="182" spans="1:18" ht="12.75" customHeight="1" x14ac:dyDescent="0.3">
      <c r="A182" s="3" t="s">
        <v>385</v>
      </c>
      <c r="B182" s="13" t="s">
        <v>621</v>
      </c>
      <c r="C182" s="15" t="str">
        <f>VLOOKUP($A182,db_emp!$A$7:$N$156,2,FALSE)</f>
        <v>SPDM Hospital São Paulo</v>
      </c>
      <c r="D182" s="180" t="str">
        <f>VLOOKUP($A182,db_emp!$A$7:$N$157,D$5,FALSE)</f>
        <v>Gestão como OS</v>
      </c>
      <c r="E182" s="16" t="str">
        <f t="shared" si="9"/>
        <v>SPDM</v>
      </c>
      <c r="F182" s="16" t="str">
        <f>VLOOKUP(E182,db_emp!$D$7:$E$156,2,FALSE)</f>
        <v>SPDM</v>
      </c>
      <c r="G182" s="83"/>
      <c r="H182" s="66"/>
      <c r="I182" s="1" t="s">
        <v>654</v>
      </c>
      <c r="J182" s="1" t="s">
        <v>655</v>
      </c>
      <c r="K182" s="1" t="s">
        <v>656</v>
      </c>
      <c r="L182" s="1" t="s">
        <v>657</v>
      </c>
      <c r="M182" s="1" t="s">
        <v>658</v>
      </c>
      <c r="N182" s="1" t="s">
        <v>659</v>
      </c>
      <c r="O182" s="1" t="s">
        <v>660</v>
      </c>
      <c r="P182" s="1" t="s">
        <v>661</v>
      </c>
      <c r="Q182" s="1" t="s">
        <v>661</v>
      </c>
      <c r="R182" s="1"/>
    </row>
    <row r="183" spans="1:18" ht="12.75" customHeight="1" x14ac:dyDescent="0.3">
      <c r="A183" s="3" t="s">
        <v>329</v>
      </c>
      <c r="B183" s="13" t="s">
        <v>621</v>
      </c>
      <c r="C183" s="15" t="str">
        <f>VLOOKUP($A183,db_emp!$A$7:$N$156,2,FALSE)</f>
        <v>SulAmérica</v>
      </c>
      <c r="D183" s="84" t="str">
        <f>VLOOKUP($A183,db_emp!$A$7:$N$157,D$5,FALSE)</f>
        <v>Planos e Seguros</v>
      </c>
      <c r="E183" s="16" t="str">
        <f t="shared" si="9"/>
        <v>SULA</v>
      </c>
      <c r="F183" s="16" t="str">
        <f>VLOOKUP(E183,db_emp!$D$7:$E$156,2,FALSE)</f>
        <v>RDOR</v>
      </c>
      <c r="G183" s="83"/>
      <c r="H183" s="66"/>
      <c r="I183" s="1" t="s">
        <v>704</v>
      </c>
      <c r="J183" s="1" t="s">
        <v>705</v>
      </c>
      <c r="K183" s="1" t="s">
        <v>871</v>
      </c>
      <c r="L183" s="1" t="s">
        <v>650</v>
      </c>
      <c r="M183" s="1" t="s">
        <v>651</v>
      </c>
      <c r="N183" s="1" t="s">
        <v>652</v>
      </c>
      <c r="O183" s="1" t="s">
        <v>872</v>
      </c>
      <c r="P183" s="1" t="s">
        <v>873</v>
      </c>
      <c r="Q183" s="56" t="s">
        <v>771</v>
      </c>
      <c r="R183" s="56" t="s">
        <v>771</v>
      </c>
    </row>
    <row r="184" spans="1:18" ht="12.75" customHeight="1" x14ac:dyDescent="0.3">
      <c r="A184" s="44" t="s">
        <v>389</v>
      </c>
      <c r="B184" s="13" t="s">
        <v>621</v>
      </c>
      <c r="C184" s="15" t="str">
        <f>VLOOKUP($A184,db_emp!$A$7:$N$156,2,FALSE)</f>
        <v>Teuto</v>
      </c>
      <c r="D184" s="76" t="str">
        <f>VLOOKUP($A184,db_emp!$A$7:$N$157,D$5,FALSE)</f>
        <v>Ind. Farmacêutica</v>
      </c>
      <c r="E184" s="16" t="str">
        <f t="shared" si="9"/>
        <v>TEUT</v>
      </c>
      <c r="F184" s="16" t="str">
        <f>VLOOKUP(E184,db_emp!$D$7:$E$156,2,FALSE)</f>
        <v>TEUT</v>
      </c>
      <c r="G184" s="83"/>
      <c r="H184" s="66"/>
      <c r="I184" s="1" t="s">
        <v>662</v>
      </c>
      <c r="J184" s="1" t="s">
        <v>662</v>
      </c>
      <c r="K184" s="10" t="s">
        <v>93</v>
      </c>
      <c r="L184" s="1" t="s">
        <v>802</v>
      </c>
      <c r="M184" s="1" t="s">
        <v>768</v>
      </c>
      <c r="N184" s="1" t="s">
        <v>803</v>
      </c>
      <c r="O184" s="1" t="s">
        <v>769</v>
      </c>
      <c r="P184" s="1" t="s">
        <v>770</v>
      </c>
      <c r="Q184" s="10" t="s">
        <v>646</v>
      </c>
      <c r="R184" s="10" t="s">
        <v>646</v>
      </c>
    </row>
    <row r="185" spans="1:18" ht="12.75" customHeight="1" x14ac:dyDescent="0.3">
      <c r="A185" s="3" t="s">
        <v>393</v>
      </c>
      <c r="B185" s="13" t="s">
        <v>621</v>
      </c>
      <c r="C185" s="15" t="str">
        <f>VLOOKUP($A185,db_emp!$A$7:$N$156,2,FALSE)</f>
        <v>Unimed Belém</v>
      </c>
      <c r="D185" s="84" t="str">
        <f>VLOOKUP($A185,db_emp!$A$7:$N$157,D$5,FALSE)</f>
        <v>Planos e Seguros</v>
      </c>
      <c r="E185" s="16" t="str">
        <f t="shared" si="9"/>
        <v>UMBE</v>
      </c>
      <c r="F185" s="16" t="str">
        <f>VLOOKUP(E185,db_emp!$D$7:$E$156,2,FALSE)</f>
        <v>UMBE</v>
      </c>
      <c r="G185" s="83"/>
      <c r="H185" s="66"/>
      <c r="I185" s="1" t="s">
        <v>704</v>
      </c>
      <c r="J185" s="1" t="s">
        <v>804</v>
      </c>
      <c r="K185" s="1" t="s">
        <v>805</v>
      </c>
      <c r="L185" s="1" t="s">
        <v>759</v>
      </c>
      <c r="M185" s="1" t="s">
        <v>760</v>
      </c>
      <c r="N185" s="1" t="s">
        <v>874</v>
      </c>
      <c r="O185" s="1" t="s">
        <v>762</v>
      </c>
      <c r="P185" s="1" t="s">
        <v>875</v>
      </c>
      <c r="Q185" s="1" t="s">
        <v>813</v>
      </c>
      <c r="R185" s="1" t="s">
        <v>813</v>
      </c>
    </row>
    <row r="186" spans="1:18" ht="12.75" customHeight="1" x14ac:dyDescent="0.3">
      <c r="A186" s="3" t="s">
        <v>397</v>
      </c>
      <c r="B186" s="13" t="s">
        <v>621</v>
      </c>
      <c r="C186" s="15" t="str">
        <f>VLOOKUP($A186,db_emp!$A$7:$N$156,2,FALSE)</f>
        <v>Unimed BH</v>
      </c>
      <c r="D186" s="84" t="str">
        <f>VLOOKUP($A186,db_emp!$A$7:$N$157,D$5,FALSE)</f>
        <v>Planos e Seguros</v>
      </c>
      <c r="E186" s="16" t="str">
        <f t="shared" si="9"/>
        <v>UMBH</v>
      </c>
      <c r="F186" s="16" t="str">
        <f>VLOOKUP(E186,db_emp!$D$7:$E$156,2,FALSE)</f>
        <v>UMBH</v>
      </c>
      <c r="G186" s="83"/>
      <c r="H186" s="66"/>
      <c r="I186" s="1" t="s">
        <v>704</v>
      </c>
      <c r="J186" s="1" t="s">
        <v>704</v>
      </c>
      <c r="K186" s="1" t="s">
        <v>706</v>
      </c>
      <c r="L186" s="1" t="s">
        <v>649</v>
      </c>
      <c r="M186" s="1" t="s">
        <v>876</v>
      </c>
      <c r="N186" s="1" t="s">
        <v>877</v>
      </c>
      <c r="O186" s="1" t="s">
        <v>652</v>
      </c>
      <c r="P186" s="1" t="s">
        <v>653</v>
      </c>
      <c r="Q186" s="1" t="s">
        <v>653</v>
      </c>
      <c r="R186" s="1"/>
    </row>
    <row r="187" spans="1:18" ht="12.75" customHeight="1" x14ac:dyDescent="0.3">
      <c r="A187" s="3" t="s">
        <v>401</v>
      </c>
      <c r="B187" s="13" t="s">
        <v>621</v>
      </c>
      <c r="C187" s="15" t="str">
        <f>VLOOKUP($A187,db_emp!$A$7:$N$156,2,FALSE)</f>
        <v>Unimed Central Nacional</v>
      </c>
      <c r="D187" s="84" t="str">
        <f>VLOOKUP($A187,db_emp!$A$7:$N$157,D$5,FALSE)</f>
        <v>Planos e Seguros</v>
      </c>
      <c r="E187" s="16" t="str">
        <f t="shared" si="9"/>
        <v>UMCE</v>
      </c>
      <c r="F187" s="16" t="str">
        <f>VLOOKUP(E187,db_emp!$D$7:$E$156,2,FALSE)</f>
        <v>UMCE</v>
      </c>
      <c r="G187" s="83"/>
      <c r="H187" s="66"/>
      <c r="I187" s="1" t="s">
        <v>704</v>
      </c>
      <c r="J187" s="1" t="s">
        <v>705</v>
      </c>
      <c r="K187" s="1" t="s">
        <v>878</v>
      </c>
      <c r="L187" s="1" t="s">
        <v>649</v>
      </c>
      <c r="M187" s="1" t="s">
        <v>650</v>
      </c>
      <c r="N187" s="1" t="s">
        <v>651</v>
      </c>
      <c r="O187" s="1" t="s">
        <v>652</v>
      </c>
      <c r="P187" s="1" t="s">
        <v>653</v>
      </c>
      <c r="Q187" s="1" t="s">
        <v>653</v>
      </c>
      <c r="R187" s="1"/>
    </row>
    <row r="188" spans="1:18" ht="12.75" customHeight="1" x14ac:dyDescent="0.3">
      <c r="A188" s="3" t="s">
        <v>405</v>
      </c>
      <c r="B188" s="13" t="s">
        <v>621</v>
      </c>
      <c r="C188" s="15" t="str">
        <f>VLOOKUP($A188,db_emp!$A$7:$N$156,2,FALSE)</f>
        <v>Unimed Campinas</v>
      </c>
      <c r="D188" s="84" t="str">
        <f>VLOOKUP($A188,db_emp!$A$7:$N$157,D$5,FALSE)</f>
        <v>Planos e Seguros</v>
      </c>
      <c r="E188" s="16" t="str">
        <f t="shared" si="9"/>
        <v>UMCP</v>
      </c>
      <c r="F188" s="16" t="str">
        <f>VLOOKUP(E188,db_emp!$D$7:$E$156,2,FALSE)</f>
        <v>UMCP</v>
      </c>
      <c r="G188" s="83"/>
      <c r="H188" s="66"/>
      <c r="I188" s="1"/>
      <c r="J188" s="1"/>
      <c r="K188" s="1" t="s">
        <v>705</v>
      </c>
      <c r="L188" s="1" t="s">
        <v>706</v>
      </c>
      <c r="M188" s="1" t="s">
        <v>649</v>
      </c>
      <c r="N188" s="1" t="s">
        <v>651</v>
      </c>
      <c r="O188" s="1" t="s">
        <v>652</v>
      </c>
      <c r="P188" s="1" t="s">
        <v>653</v>
      </c>
      <c r="Q188" s="1" t="s">
        <v>653</v>
      </c>
      <c r="R188" s="1"/>
    </row>
    <row r="189" spans="1:18" ht="12.75" customHeight="1" x14ac:dyDescent="0.3">
      <c r="A189" s="3" t="s">
        <v>409</v>
      </c>
      <c r="B189" s="13" t="s">
        <v>621</v>
      </c>
      <c r="C189" s="15" t="str">
        <f>VLOOKUP($A189,db_emp!$A$7:$N$156,2,FALSE)</f>
        <v>Unimed Curitiba</v>
      </c>
      <c r="D189" s="84" t="str">
        <f>VLOOKUP($A189,db_emp!$A$7:$N$157,D$5,FALSE)</f>
        <v>Planos e Seguros</v>
      </c>
      <c r="E189" s="16" t="str">
        <f t="shared" si="9"/>
        <v>UMCR</v>
      </c>
      <c r="F189" s="16" t="str">
        <f>VLOOKUP(E189,db_emp!$D$7:$E$156,2,FALSE)</f>
        <v>UMCR</v>
      </c>
      <c r="G189" s="83"/>
      <c r="H189" s="66"/>
      <c r="I189" s="1" t="s">
        <v>827</v>
      </c>
      <c r="J189" s="1" t="s">
        <v>705</v>
      </c>
      <c r="K189" s="1" t="s">
        <v>706</v>
      </c>
      <c r="L189" s="1" t="s">
        <v>649</v>
      </c>
      <c r="M189" s="1" t="s">
        <v>650</v>
      </c>
      <c r="N189" s="1" t="s">
        <v>651</v>
      </c>
      <c r="O189" s="1" t="s">
        <v>652</v>
      </c>
      <c r="P189" s="1" t="s">
        <v>652</v>
      </c>
      <c r="Q189" s="1" t="s">
        <v>653</v>
      </c>
      <c r="R189" s="1"/>
    </row>
    <row r="190" spans="1:18" ht="12.75" customHeight="1" x14ac:dyDescent="0.3">
      <c r="A190" s="3" t="s">
        <v>413</v>
      </c>
      <c r="B190" s="13" t="s">
        <v>621</v>
      </c>
      <c r="C190" s="15" t="str">
        <f>VLOOKUP($A190,db_emp!$A$7:$N$156,2,FALSE)</f>
        <v>Unimed Cuiabá</v>
      </c>
      <c r="D190" s="84" t="str">
        <f>VLOOKUP($A190,db_emp!$A$7:$N$157,D$5,FALSE)</f>
        <v>Planos e Seguros</v>
      </c>
      <c r="E190" s="16" t="str">
        <f t="shared" si="9"/>
        <v>UMCU</v>
      </c>
      <c r="F190" s="16" t="str">
        <f>VLOOKUP(E190,db_emp!$D$7:$E$156,2,FALSE)</f>
        <v>UMCU</v>
      </c>
      <c r="G190" s="83"/>
      <c r="H190" s="66"/>
      <c r="I190" s="1" t="s">
        <v>827</v>
      </c>
      <c r="J190" s="1" t="s">
        <v>705</v>
      </c>
      <c r="K190" s="1" t="s">
        <v>706</v>
      </c>
      <c r="L190" s="1" t="s">
        <v>649</v>
      </c>
      <c r="M190" s="1" t="s">
        <v>650</v>
      </c>
      <c r="N190" s="1" t="s">
        <v>651</v>
      </c>
      <c r="O190" s="1" t="s">
        <v>652</v>
      </c>
      <c r="P190" s="1" t="s">
        <v>653</v>
      </c>
      <c r="Q190" s="1" t="s">
        <v>653</v>
      </c>
      <c r="R190" s="1"/>
    </row>
    <row r="191" spans="1:18" ht="12.75" customHeight="1" x14ac:dyDescent="0.3">
      <c r="A191" s="3" t="s">
        <v>417</v>
      </c>
      <c r="B191" s="13" t="s">
        <v>621</v>
      </c>
      <c r="C191" s="15" t="str">
        <f>VLOOKUP($A191,db_emp!$A$7:$N$156,2,FALSE)</f>
        <v>Unimed Florianópolis</v>
      </c>
      <c r="D191" s="84" t="str">
        <f>VLOOKUP($A191,db_emp!$A$7:$N$157,D$5,FALSE)</f>
        <v>Planos e Seguros</v>
      </c>
      <c r="E191" s="16" t="str">
        <f t="shared" si="9"/>
        <v>UMFL</v>
      </c>
      <c r="F191" s="16" t="str">
        <f>VLOOKUP(E191,db_emp!$D$7:$E$156,2,FALSE)</f>
        <v>UMFL</v>
      </c>
      <c r="G191" s="83"/>
      <c r="H191" s="66"/>
      <c r="I191" s="1" t="s">
        <v>879</v>
      </c>
      <c r="J191" s="1" t="s">
        <v>880</v>
      </c>
      <c r="K191" s="1" t="s">
        <v>706</v>
      </c>
      <c r="L191" s="1" t="s">
        <v>649</v>
      </c>
      <c r="M191" s="1" t="s">
        <v>876</v>
      </c>
      <c r="N191" s="1" t="s">
        <v>651</v>
      </c>
      <c r="O191" s="1" t="s">
        <v>652</v>
      </c>
      <c r="P191" s="1" t="s">
        <v>653</v>
      </c>
      <c r="Q191" s="1" t="s">
        <v>653</v>
      </c>
      <c r="R191" s="1"/>
    </row>
    <row r="192" spans="1:18" ht="12.75" customHeight="1" x14ac:dyDescent="0.3">
      <c r="A192" s="3" t="s">
        <v>421</v>
      </c>
      <c r="B192" s="13" t="s">
        <v>621</v>
      </c>
      <c r="C192" s="15" t="str">
        <f>VLOOKUP($A192,db_emp!$A$7:$N$156,2,FALSE)</f>
        <v>Unimed Fortaleza</v>
      </c>
      <c r="D192" s="84" t="str">
        <f>VLOOKUP($A192,db_emp!$A$7:$N$157,D$5,FALSE)</f>
        <v>Planos e Seguros</v>
      </c>
      <c r="E192" s="16" t="str">
        <f t="shared" si="9"/>
        <v>UMFO</v>
      </c>
      <c r="F192" s="16" t="str">
        <f>VLOOKUP(E192,db_emp!$D$7:$E$156,2,FALSE)</f>
        <v>UMFO</v>
      </c>
      <c r="G192" s="83"/>
      <c r="H192" s="66"/>
      <c r="I192" s="1" t="s">
        <v>860</v>
      </c>
      <c r="J192" s="1" t="s">
        <v>860</v>
      </c>
      <c r="K192" s="1" t="s">
        <v>860</v>
      </c>
      <c r="L192" s="1" t="s">
        <v>831</v>
      </c>
      <c r="M192" s="1" t="s">
        <v>831</v>
      </c>
      <c r="N192" s="1" t="s">
        <v>881</v>
      </c>
      <c r="O192" s="1" t="s">
        <v>831</v>
      </c>
      <c r="P192" s="1" t="s">
        <v>653</v>
      </c>
      <c r="Q192" s="1" t="s">
        <v>653</v>
      </c>
      <c r="R192" s="1"/>
    </row>
    <row r="193" spans="1:18" ht="12.75" customHeight="1" x14ac:dyDescent="0.3">
      <c r="A193" s="3" t="s">
        <v>425</v>
      </c>
      <c r="B193" s="13" t="s">
        <v>621</v>
      </c>
      <c r="C193" s="15" t="str">
        <f>VLOOKUP($A193,db_emp!$A$7:$N$156,2,FALSE)</f>
        <v>Unimed Goiânia</v>
      </c>
      <c r="D193" s="84" t="str">
        <f>VLOOKUP($A193,db_emp!$A$7:$N$157,D$5,FALSE)</f>
        <v>Planos e Seguros</v>
      </c>
      <c r="E193" s="16" t="str">
        <f t="shared" si="9"/>
        <v>UMGO</v>
      </c>
      <c r="F193" s="16" t="str">
        <f>VLOOKUP(E193,db_emp!$D$7:$E$156,2,FALSE)</f>
        <v>UMGO</v>
      </c>
      <c r="G193" s="83"/>
      <c r="H193" s="66"/>
      <c r="I193" s="1"/>
      <c r="J193" s="1"/>
      <c r="K193" s="1"/>
      <c r="L193" s="1" t="s">
        <v>649</v>
      </c>
      <c r="M193" s="1" t="s">
        <v>650</v>
      </c>
      <c r="N193" s="1" t="s">
        <v>651</v>
      </c>
      <c r="O193" s="1" t="s">
        <v>652</v>
      </c>
      <c r="P193" s="1" t="s">
        <v>653</v>
      </c>
      <c r="Q193" s="1" t="s">
        <v>653</v>
      </c>
      <c r="R193" s="1"/>
    </row>
    <row r="194" spans="1:18" ht="12.75" customHeight="1" x14ac:dyDescent="0.3">
      <c r="A194" s="3" t="s">
        <v>429</v>
      </c>
      <c r="B194" s="13" t="s">
        <v>621</v>
      </c>
      <c r="C194" s="15" t="str">
        <f>VLOOKUP($A194,db_emp!$A$7:$N$156,2,FALSE)</f>
        <v>Unimed Natal</v>
      </c>
      <c r="D194" s="84" t="str">
        <f>VLOOKUP($A194,db_emp!$A$7:$N$157,D$5,FALSE)</f>
        <v>Planos e Seguros</v>
      </c>
      <c r="E194" s="16" t="str">
        <f t="shared" si="9"/>
        <v>UMNA</v>
      </c>
      <c r="F194" s="16" t="str">
        <f>VLOOKUP(E194,db_emp!$D$7:$E$156,2,FALSE)</f>
        <v>UMNA</v>
      </c>
      <c r="G194" s="83"/>
      <c r="H194" s="66"/>
      <c r="I194" s="1" t="s">
        <v>652</v>
      </c>
      <c r="J194" s="1" t="s">
        <v>652</v>
      </c>
      <c r="K194" s="1" t="s">
        <v>652</v>
      </c>
      <c r="L194" s="1" t="s">
        <v>652</v>
      </c>
      <c r="M194" s="1" t="s">
        <v>650</v>
      </c>
      <c r="N194" s="1" t="s">
        <v>652</v>
      </c>
      <c r="O194" s="1" t="s">
        <v>652</v>
      </c>
      <c r="P194" s="1" t="s">
        <v>653</v>
      </c>
      <c r="Q194" s="1" t="s">
        <v>653</v>
      </c>
      <c r="R194" s="1"/>
    </row>
    <row r="195" spans="1:18" ht="12.75" customHeight="1" x14ac:dyDescent="0.3">
      <c r="A195" s="3" t="s">
        <v>433</v>
      </c>
      <c r="B195" s="13" t="s">
        <v>621</v>
      </c>
      <c r="C195" s="15" t="str">
        <f>VLOOKUP($A195,db_emp!$A$7:$N$156,2,FALSE)</f>
        <v>Unimed Porto Alegre</v>
      </c>
      <c r="D195" s="84" t="str">
        <f>VLOOKUP($A195,db_emp!$A$7:$N$157,D$5,FALSE)</f>
        <v>Planos e Seguros</v>
      </c>
      <c r="E195" s="16" t="str">
        <f t="shared" si="9"/>
        <v>UMPA</v>
      </c>
      <c r="F195" s="16" t="str">
        <f>VLOOKUP(E195,db_emp!$D$7:$E$156,2,FALSE)</f>
        <v>UMPA</v>
      </c>
      <c r="G195" s="83"/>
      <c r="H195" s="66"/>
      <c r="I195" s="1" t="s">
        <v>704</v>
      </c>
      <c r="J195" s="1" t="s">
        <v>705</v>
      </c>
      <c r="K195" s="1" t="s">
        <v>706</v>
      </c>
      <c r="L195" s="1" t="s">
        <v>649</v>
      </c>
      <c r="M195" s="1" t="s">
        <v>650</v>
      </c>
      <c r="N195" s="1" t="s">
        <v>651</v>
      </c>
      <c r="O195" s="1" t="s">
        <v>652</v>
      </c>
      <c r="P195" s="1" t="s">
        <v>653</v>
      </c>
      <c r="Q195" s="1" t="s">
        <v>653</v>
      </c>
      <c r="R195" s="1"/>
    </row>
    <row r="196" spans="1:18" ht="12.75" customHeight="1" x14ac:dyDescent="0.3">
      <c r="A196" s="3" t="s">
        <v>437</v>
      </c>
      <c r="B196" s="13" t="s">
        <v>621</v>
      </c>
      <c r="C196" s="15" t="str">
        <f>VLOOKUP($A196,db_emp!$A$7:$N$156,2,FALSE)</f>
        <v>Unimed Recife</v>
      </c>
      <c r="D196" s="84" t="str">
        <f>VLOOKUP($A196,db_emp!$A$7:$N$157,D$5,FALSE)</f>
        <v>Planos e Seguros</v>
      </c>
      <c r="E196" s="16" t="str">
        <f t="shared" si="9"/>
        <v>UMRE</v>
      </c>
      <c r="F196" s="16" t="str">
        <f>VLOOKUP(E196,db_emp!$D$7:$E$156,2,FALSE)</f>
        <v>UMRE</v>
      </c>
      <c r="G196" s="83"/>
      <c r="H196" s="66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2.75" customHeight="1" x14ac:dyDescent="0.3">
      <c r="A197" s="3" t="s">
        <v>441</v>
      </c>
      <c r="B197" s="13" t="s">
        <v>621</v>
      </c>
      <c r="C197" s="15" t="str">
        <f>VLOOKUP($A197,db_emp!$A$7:$N$156,2,FALSE)</f>
        <v>Unimed Rio</v>
      </c>
      <c r="D197" s="84" t="str">
        <f>VLOOKUP($A197,db_emp!$A$7:$N$157,D$5,FALSE)</f>
        <v>Planos e Seguros</v>
      </c>
      <c r="E197" s="16" t="str">
        <f t="shared" si="9"/>
        <v>UMRJ</v>
      </c>
      <c r="F197" s="16" t="str">
        <f>VLOOKUP(E197,db_emp!$D$7:$E$156,2,FALSE)</f>
        <v>UMRJ</v>
      </c>
      <c r="G197" s="83"/>
      <c r="H197" s="66"/>
      <c r="I197" s="10" t="s">
        <v>806</v>
      </c>
      <c r="J197" s="1" t="s">
        <v>819</v>
      </c>
      <c r="K197" s="1" t="s">
        <v>805</v>
      </c>
      <c r="L197" s="1" t="s">
        <v>759</v>
      </c>
      <c r="M197" s="1" t="s">
        <v>760</v>
      </c>
      <c r="N197" s="1" t="s">
        <v>761</v>
      </c>
      <c r="O197" s="1" t="s">
        <v>762</v>
      </c>
      <c r="P197" s="77" t="s">
        <v>637</v>
      </c>
      <c r="Q197" s="77" t="s">
        <v>638</v>
      </c>
      <c r="R197" s="77" t="s">
        <v>638</v>
      </c>
    </row>
    <row r="198" spans="1:18" ht="12.75" customHeight="1" x14ac:dyDescent="0.3">
      <c r="A198" s="3" t="s">
        <v>445</v>
      </c>
      <c r="B198" s="13" t="s">
        <v>621</v>
      </c>
      <c r="C198" s="15" t="str">
        <f>VLOOKUP($A198,db_emp!$A$7:$N$156,2,FALSE)</f>
        <v>Unimed Vitória</v>
      </c>
      <c r="D198" s="84" t="str">
        <f>VLOOKUP($A198,db_emp!$A$7:$N$157,D$5,FALSE)</f>
        <v>Planos e Seguros</v>
      </c>
      <c r="E198" s="16" t="str">
        <f t="shared" si="9"/>
        <v>UMVI</v>
      </c>
      <c r="F198" s="16" t="str">
        <f>VLOOKUP(E198,db_emp!$D$7:$E$156,2,FALSE)</f>
        <v>UMVI</v>
      </c>
      <c r="G198" s="83"/>
      <c r="H198" s="66"/>
      <c r="I198" s="1"/>
      <c r="J198" s="1"/>
      <c r="K198" s="1"/>
      <c r="L198" s="1" t="s">
        <v>759</v>
      </c>
      <c r="M198" s="1" t="s">
        <v>760</v>
      </c>
      <c r="N198" s="1" t="s">
        <v>761</v>
      </c>
      <c r="O198" s="1" t="s">
        <v>762</v>
      </c>
      <c r="P198" s="1" t="s">
        <v>763</v>
      </c>
      <c r="Q198" s="1" t="s">
        <v>763</v>
      </c>
      <c r="R198" s="1"/>
    </row>
    <row r="199" spans="1:18" ht="12.75" customHeight="1" x14ac:dyDescent="0.3">
      <c r="A199" s="3" t="s">
        <v>449</v>
      </c>
      <c r="B199" s="13" t="s">
        <v>621</v>
      </c>
      <c r="C199" s="15" t="str">
        <f>VLOOKUP($A199,db_emp!$A$7:$N$156,2,FALSE)</f>
        <v>União Química</v>
      </c>
      <c r="D199" s="76" t="str">
        <f>VLOOKUP($A199,db_emp!$A$7:$N$157,D$5,FALSE)</f>
        <v>Ind. Farmacêutica</v>
      </c>
      <c r="E199" s="16" t="str">
        <f t="shared" si="9"/>
        <v>UNIQ</v>
      </c>
      <c r="F199" s="16" t="str">
        <f>VLOOKUP(E199,db_emp!$D$7:$E$156,2,FALSE)</f>
        <v>UNIQ</v>
      </c>
      <c r="G199" s="83"/>
      <c r="H199" s="66"/>
      <c r="I199" s="1" t="s">
        <v>630</v>
      </c>
      <c r="J199" s="1" t="s">
        <v>631</v>
      </c>
      <c r="K199" s="1" t="s">
        <v>632</v>
      </c>
      <c r="L199" s="1" t="s">
        <v>633</v>
      </c>
      <c r="M199" s="1" t="s">
        <v>634</v>
      </c>
      <c r="N199" s="1" t="s">
        <v>635</v>
      </c>
      <c r="O199" s="1" t="s">
        <v>637</v>
      </c>
      <c r="P199" s="1" t="s">
        <v>637</v>
      </c>
      <c r="Q199" s="1" t="s">
        <v>637</v>
      </c>
      <c r="R199" s="1"/>
    </row>
    <row r="200" spans="1:18" ht="12.75" customHeight="1" x14ac:dyDescent="0.3">
      <c r="A200" s="3" t="s">
        <v>453</v>
      </c>
      <c r="B200" s="13" t="s">
        <v>621</v>
      </c>
      <c r="C200" s="15" t="str">
        <f>VLOOKUP($A200,db_emp!$A$7:$N$156,2,FALSE)</f>
        <v>Unimed Participações</v>
      </c>
      <c r="D200" s="84" t="str">
        <f>VLOOKUP($A200,db_emp!$A$7:$N$157,D$5,FALSE)</f>
        <v>Planos e Seguros</v>
      </c>
      <c r="E200" s="16" t="str">
        <f t="shared" si="9"/>
        <v>UPAR</v>
      </c>
      <c r="F200" s="16" t="str">
        <f>VLOOKUP(E200,db_emp!$D$7:$E$156,2,FALSE)</f>
        <v>UPAR</v>
      </c>
      <c r="G200" s="83"/>
      <c r="H200" s="66"/>
      <c r="I200" s="1"/>
      <c r="J200" s="1"/>
      <c r="K200" s="1"/>
      <c r="L200" s="1"/>
      <c r="M200" s="1"/>
      <c r="N200" s="1" t="s">
        <v>761</v>
      </c>
      <c r="O200" s="1" t="s">
        <v>762</v>
      </c>
      <c r="P200" s="1" t="s">
        <v>763</v>
      </c>
      <c r="Q200" s="1" t="s">
        <v>763</v>
      </c>
      <c r="R200" s="1"/>
    </row>
    <row r="201" spans="1:18" ht="12.75" customHeight="1" x14ac:dyDescent="0.3">
      <c r="A201" s="3" t="s">
        <v>457</v>
      </c>
      <c r="B201" s="13" t="s">
        <v>621</v>
      </c>
      <c r="C201" s="15" t="str">
        <f>VLOOKUP($A201,db_emp!$A$7:$N$156,2,FALSE)</f>
        <v>Viva Rio</v>
      </c>
      <c r="D201" s="85" t="str">
        <f>VLOOKUP($A201,db_emp!$A$7:$N$157,D$5,FALSE)</f>
        <v>Gestão como OS</v>
      </c>
      <c r="E201" s="16" t="str">
        <f t="shared" si="9"/>
        <v>VIVA</v>
      </c>
      <c r="F201" s="16" t="str">
        <f>VLOOKUP(E201,db_emp!$D$7:$E$156,2,FALSE)</f>
        <v>VIVA</v>
      </c>
      <c r="G201" s="83"/>
      <c r="H201" s="66"/>
      <c r="I201" s="1" t="s">
        <v>683</v>
      </c>
      <c r="J201" s="1" t="s">
        <v>683</v>
      </c>
      <c r="K201" s="1" t="s">
        <v>639</v>
      </c>
      <c r="L201" s="1" t="s">
        <v>624</v>
      </c>
      <c r="M201" s="1" t="s">
        <v>625</v>
      </c>
      <c r="N201" s="1" t="s">
        <v>626</v>
      </c>
      <c r="O201" s="1" t="s">
        <v>627</v>
      </c>
      <c r="P201" s="1" t="s">
        <v>628</v>
      </c>
      <c r="Q201" s="1" t="s">
        <v>628</v>
      </c>
      <c r="R201" s="10" t="s">
        <v>638</v>
      </c>
    </row>
    <row r="202" spans="1:18" ht="12.75" customHeight="1" x14ac:dyDescent="0.3">
      <c r="A202" s="3" t="s">
        <v>460</v>
      </c>
      <c r="B202" s="13" t="s">
        <v>621</v>
      </c>
      <c r="C202" s="15" t="str">
        <f>VLOOKUP($A202,db_emp!$A$7:$N$156,2,FALSE)</f>
        <v>Viveo</v>
      </c>
      <c r="D202" s="86" t="str">
        <f>VLOOKUP($A202,db_emp!$A$7:$N$157,D$5,FALSE)</f>
        <v>Distribuição</v>
      </c>
      <c r="E202" s="16" t="str">
        <f t="shared" si="9"/>
        <v>VIVE</v>
      </c>
      <c r="F202" s="16" t="str">
        <f>VLOOKUP(E202,db_emp!$D$7:$E$156,2,FALSE)</f>
        <v>VIVE</v>
      </c>
      <c r="G202" s="83"/>
      <c r="H202" s="66"/>
      <c r="I202" s="1" t="s">
        <v>630</v>
      </c>
      <c r="J202" s="1" t="s">
        <v>631</v>
      </c>
      <c r="K202" s="1" t="s">
        <v>631</v>
      </c>
      <c r="L202" s="1" t="s">
        <v>726</v>
      </c>
      <c r="M202" s="1" t="s">
        <v>765</v>
      </c>
      <c r="N202" s="1" t="s">
        <v>727</v>
      </c>
      <c r="O202" s="1" t="s">
        <v>749</v>
      </c>
      <c r="P202" s="1" t="s">
        <v>728</v>
      </c>
      <c r="Q202" s="1" t="s">
        <v>728</v>
      </c>
      <c r="R202" s="1"/>
    </row>
    <row r="203" spans="1:18" ht="15" customHeight="1" x14ac:dyDescent="0.3">
      <c r="A203" s="185"/>
      <c r="B203" s="186"/>
      <c r="C203" s="186"/>
      <c r="D203" s="187"/>
      <c r="E203" s="185"/>
      <c r="F203" s="185"/>
      <c r="G203" s="188"/>
      <c r="H203" s="188"/>
      <c r="I203" s="186"/>
      <c r="J203" s="186"/>
      <c r="K203" s="186"/>
      <c r="L203" s="186"/>
      <c r="M203" s="186"/>
      <c r="N203" s="186"/>
      <c r="O203" s="186"/>
      <c r="P203" s="186"/>
      <c r="Q203" s="186"/>
      <c r="R203" s="186"/>
    </row>
    <row r="204" spans="1:18" ht="15" customHeight="1" x14ac:dyDescent="0.3">
      <c r="A204" s="175" t="s">
        <v>892</v>
      </c>
      <c r="B204" s="175"/>
      <c r="C204" s="175"/>
      <c r="D204" s="175"/>
      <c r="E204" s="167"/>
      <c r="F204" s="167"/>
      <c r="G204" s="176"/>
      <c r="H204" s="176"/>
      <c r="I204" s="175"/>
      <c r="J204" s="175"/>
      <c r="K204" s="175"/>
      <c r="L204" s="175"/>
      <c r="M204" s="175"/>
      <c r="N204" s="175"/>
      <c r="O204" s="175"/>
      <c r="P204" s="175"/>
      <c r="Q204" s="175"/>
      <c r="R204" s="175"/>
    </row>
    <row r="205" spans="1:18" ht="12.75" customHeight="1" x14ac:dyDescent="0.3">
      <c r="A205" s="16" t="s">
        <v>215</v>
      </c>
      <c r="B205" s="12" t="s">
        <v>620</v>
      </c>
      <c r="C205" s="15" t="str">
        <f>VLOOKUP($A205,db_emp!$A$7:$N$156,2,FALSE)</f>
        <v>Notre Dame Intermédica Saúde S.A.</v>
      </c>
      <c r="D205" s="73" t="s">
        <v>48</v>
      </c>
      <c r="E205" s="16" t="str">
        <f>A205</f>
        <v>GNDI</v>
      </c>
      <c r="F205" s="16" t="str">
        <f>VLOOKUP(E205,db_emp!$D$7:$E$156,2,FALSE)</f>
        <v>HAPV</v>
      </c>
      <c r="G205" s="83"/>
      <c r="H205" s="66"/>
      <c r="I205" s="18">
        <v>29254</v>
      </c>
      <c r="J205" s="18">
        <v>181519</v>
      </c>
      <c r="K205" s="18">
        <v>255897</v>
      </c>
      <c r="L205" s="18">
        <v>402192</v>
      </c>
      <c r="M205" s="18">
        <v>491987</v>
      </c>
      <c r="N205" s="18">
        <v>609646</v>
      </c>
      <c r="O205" s="18">
        <v>817943</v>
      </c>
      <c r="P205" s="18">
        <v>53164</v>
      </c>
      <c r="Q205" s="18">
        <v>-492840</v>
      </c>
      <c r="R205" s="18" t="s">
        <v>25</v>
      </c>
    </row>
    <row r="206" spans="1:18" ht="12.75" customHeight="1" x14ac:dyDescent="0.3">
      <c r="A206" s="8" t="s">
        <v>215</v>
      </c>
      <c r="B206" s="13" t="s">
        <v>621</v>
      </c>
      <c r="C206" s="15" t="str">
        <f>VLOOKUP($A206,db_emp!$A$7:$N$156,2,FALSE)</f>
        <v>Notre Dame Intermédica Saúde S.A.</v>
      </c>
      <c r="D206" s="73" t="s">
        <v>48</v>
      </c>
      <c r="E206" s="16" t="str">
        <f>A206</f>
        <v>GNDI</v>
      </c>
      <c r="F206" s="16" t="str">
        <f>VLOOKUP(E206,db_emp!$D$7:$E$156,2,FALSE)</f>
        <v>HAPV</v>
      </c>
      <c r="G206" s="83"/>
      <c r="H206" s="66"/>
      <c r="I206" s="7" t="s">
        <v>863</v>
      </c>
      <c r="J206" s="7" t="s">
        <v>704</v>
      </c>
      <c r="K206" s="7" t="s">
        <v>805</v>
      </c>
      <c r="L206" s="7" t="s">
        <v>805</v>
      </c>
      <c r="M206" s="7" t="s">
        <v>765</v>
      </c>
      <c r="N206" s="7" t="s">
        <v>727</v>
      </c>
      <c r="O206" s="7" t="s">
        <v>749</v>
      </c>
      <c r="P206" s="7" t="s">
        <v>728</v>
      </c>
      <c r="Q206" s="7" t="s">
        <v>728</v>
      </c>
      <c r="R206" s="18" t="s">
        <v>25</v>
      </c>
    </row>
    <row r="208" spans="1:18" ht="12.75" customHeight="1" x14ac:dyDescent="0.3">
      <c r="H208" s="87"/>
      <c r="I208" s="87">
        <f>COUNTBLANK(I105:I202)</f>
        <v>17</v>
      </c>
      <c r="J208" s="87">
        <f t="shared" ref="J208:R208" si="10">COUNTBLANK(J105:J202)</f>
        <v>16</v>
      </c>
      <c r="K208" s="87">
        <f t="shared" si="10"/>
        <v>10</v>
      </c>
      <c r="L208" s="87">
        <f t="shared" si="10"/>
        <v>3</v>
      </c>
      <c r="M208" s="87">
        <f t="shared" si="10"/>
        <v>2</v>
      </c>
      <c r="N208" s="87">
        <f t="shared" si="10"/>
        <v>1</v>
      </c>
      <c r="O208" s="87">
        <f t="shared" si="10"/>
        <v>1</v>
      </c>
      <c r="P208" s="87">
        <f t="shared" si="10"/>
        <v>1</v>
      </c>
      <c r="Q208" s="87">
        <f t="shared" si="10"/>
        <v>1</v>
      </c>
      <c r="R208" s="87">
        <f t="shared" si="10"/>
        <v>30</v>
      </c>
    </row>
    <row r="209" ht="12.75" customHeight="1" x14ac:dyDescent="0.3"/>
    <row r="210" ht="12.75" customHeight="1" x14ac:dyDescent="0.3"/>
    <row r="211" ht="12.75" customHeight="1" x14ac:dyDescent="0.3"/>
    <row r="212" ht="12.75" customHeight="1" x14ac:dyDescent="0.3"/>
    <row r="213" ht="12.75" customHeight="1" x14ac:dyDescent="0.3"/>
    <row r="214" ht="12.75" customHeight="1" x14ac:dyDescent="0.3"/>
    <row r="215" ht="12.75" customHeight="1" x14ac:dyDescent="0.3"/>
    <row r="216" ht="12.75" customHeight="1" x14ac:dyDescent="0.3"/>
    <row r="217" ht="12.75" customHeight="1" x14ac:dyDescent="0.3"/>
    <row r="218" ht="12.75" customHeight="1" x14ac:dyDescent="0.3"/>
    <row r="219" ht="12.75" customHeight="1" x14ac:dyDescent="0.3"/>
    <row r="220" ht="12.75" customHeight="1" x14ac:dyDescent="0.3"/>
    <row r="221" ht="12.75" customHeight="1" x14ac:dyDescent="0.3"/>
    <row r="222" ht="12.75" customHeight="1" x14ac:dyDescent="0.3"/>
    <row r="223" ht="12.75" customHeight="1" x14ac:dyDescent="0.3"/>
    <row r="224" ht="12.75" customHeight="1" x14ac:dyDescent="0.3"/>
    <row r="225" ht="12.75" customHeight="1" x14ac:dyDescent="0.3"/>
    <row r="226" ht="12.75" customHeight="1" x14ac:dyDescent="0.3"/>
    <row r="227" ht="12.75" customHeight="1" x14ac:dyDescent="0.3"/>
    <row r="228" ht="12.75" customHeight="1" x14ac:dyDescent="0.3"/>
    <row r="229" ht="12.75" customHeight="1" x14ac:dyDescent="0.3"/>
    <row r="230" ht="12.75" customHeight="1" x14ac:dyDescent="0.3"/>
    <row r="231" ht="12.75" customHeight="1" x14ac:dyDescent="0.3"/>
    <row r="232" ht="12.75" customHeight="1" x14ac:dyDescent="0.3"/>
    <row r="233" ht="12.75" customHeight="1" x14ac:dyDescent="0.3"/>
    <row r="234" ht="12.75" customHeight="1" x14ac:dyDescent="0.3"/>
    <row r="235" ht="12.75" customHeight="1" x14ac:dyDescent="0.3"/>
    <row r="236" ht="12.75" customHeight="1" x14ac:dyDescent="0.3"/>
    <row r="237" ht="12.75" customHeight="1" x14ac:dyDescent="0.3"/>
    <row r="238" ht="12.75" customHeight="1" x14ac:dyDescent="0.3"/>
    <row r="239" ht="12.75" customHeight="1" x14ac:dyDescent="0.3"/>
    <row r="240" ht="12.75" customHeight="1" x14ac:dyDescent="0.3"/>
    <row r="241" ht="12.75" customHeight="1" x14ac:dyDescent="0.3"/>
    <row r="242" ht="12.75" customHeight="1" x14ac:dyDescent="0.3"/>
    <row r="243" ht="12.75" customHeight="1" x14ac:dyDescent="0.3"/>
    <row r="244" ht="12.75" customHeight="1" x14ac:dyDescent="0.3"/>
    <row r="245" ht="12.75" customHeight="1" x14ac:dyDescent="0.3"/>
    <row r="246" ht="12.75" customHeight="1" x14ac:dyDescent="0.3"/>
    <row r="247" ht="12.75" customHeight="1" x14ac:dyDescent="0.3"/>
    <row r="248" ht="12.75" customHeight="1" x14ac:dyDescent="0.3"/>
    <row r="249" ht="12.75" customHeight="1" x14ac:dyDescent="0.3"/>
    <row r="250" ht="12.75" customHeight="1" x14ac:dyDescent="0.3"/>
    <row r="251" ht="12.75" customHeight="1" x14ac:dyDescent="0.3"/>
    <row r="252" ht="12.75" customHeight="1" x14ac:dyDescent="0.3"/>
    <row r="253" ht="12.75" customHeight="1" x14ac:dyDescent="0.3"/>
    <row r="254" ht="12.75" customHeight="1" x14ac:dyDescent="0.3"/>
    <row r="255" ht="12.75" customHeight="1" x14ac:dyDescent="0.3"/>
    <row r="256" ht="12.75" customHeight="1" x14ac:dyDescent="0.3"/>
    <row r="257" ht="12.75" customHeight="1" x14ac:dyDescent="0.3"/>
    <row r="258" ht="12.75" customHeight="1" x14ac:dyDescent="0.3"/>
    <row r="259" ht="12.75" customHeight="1" x14ac:dyDescent="0.3"/>
    <row r="260" ht="12.75" customHeight="1" x14ac:dyDescent="0.3"/>
    <row r="261" ht="12.75" customHeight="1" x14ac:dyDescent="0.3"/>
    <row r="262" ht="12.75" customHeight="1" x14ac:dyDescent="0.3"/>
    <row r="263" ht="12.75" customHeight="1" x14ac:dyDescent="0.3"/>
    <row r="264" ht="12.75" customHeight="1" x14ac:dyDescent="0.3"/>
    <row r="265" ht="12.75" customHeight="1" x14ac:dyDescent="0.3"/>
    <row r="266" ht="12.75" customHeight="1" x14ac:dyDescent="0.3"/>
    <row r="267" ht="12.75" customHeight="1" x14ac:dyDescent="0.3"/>
    <row r="268" ht="12.75" customHeight="1" x14ac:dyDescent="0.3"/>
    <row r="269" ht="12.75" customHeight="1" x14ac:dyDescent="0.3"/>
    <row r="270" ht="12.75" customHeight="1" x14ac:dyDescent="0.3"/>
    <row r="271" ht="12.75" customHeight="1" x14ac:dyDescent="0.3"/>
    <row r="272" ht="12.75" customHeight="1" x14ac:dyDescent="0.3"/>
    <row r="273" ht="12.75" customHeight="1" x14ac:dyDescent="0.3"/>
    <row r="274" ht="12.75" customHeight="1" x14ac:dyDescent="0.3"/>
    <row r="275" ht="12.75" customHeight="1" x14ac:dyDescent="0.3"/>
    <row r="276" ht="12.75" customHeight="1" x14ac:dyDescent="0.3"/>
    <row r="277" ht="12.75" customHeight="1" x14ac:dyDescent="0.3"/>
    <row r="278" ht="12.75" customHeight="1" x14ac:dyDescent="0.3"/>
    <row r="279" ht="12.75" customHeight="1" x14ac:dyDescent="0.3"/>
    <row r="280" ht="12.75" customHeight="1" x14ac:dyDescent="0.3"/>
    <row r="281" ht="12.75" customHeight="1" x14ac:dyDescent="0.3"/>
    <row r="282" ht="12.75" customHeight="1" x14ac:dyDescent="0.3"/>
    <row r="283" ht="12.75" customHeight="1" x14ac:dyDescent="0.3"/>
    <row r="284" ht="12.75" customHeight="1" x14ac:dyDescent="0.3"/>
    <row r="285" ht="12.75" customHeight="1" x14ac:dyDescent="0.3"/>
    <row r="286" ht="12.75" customHeight="1" x14ac:dyDescent="0.3"/>
    <row r="287" ht="12.75" customHeight="1" x14ac:dyDescent="0.3"/>
    <row r="288" ht="12.75" customHeight="1" x14ac:dyDescent="0.3"/>
    <row r="289" ht="12.75" customHeight="1" x14ac:dyDescent="0.3"/>
    <row r="290" ht="12.75" customHeight="1" x14ac:dyDescent="0.3"/>
    <row r="291" ht="12.75" customHeight="1" x14ac:dyDescent="0.3"/>
    <row r="292" ht="12.75" customHeight="1" x14ac:dyDescent="0.3"/>
    <row r="293" ht="12.75" customHeight="1" x14ac:dyDescent="0.3"/>
    <row r="294" ht="12.75" customHeight="1" x14ac:dyDescent="0.3"/>
    <row r="295" ht="12.75" customHeight="1" x14ac:dyDescent="0.3"/>
    <row r="296" ht="12.75" customHeight="1" x14ac:dyDescent="0.3"/>
    <row r="297" ht="12.75" customHeight="1" x14ac:dyDescent="0.3"/>
    <row r="298" ht="12.75" customHeight="1" x14ac:dyDescent="0.3"/>
    <row r="299" ht="12.75" customHeight="1" x14ac:dyDescent="0.3"/>
    <row r="300" ht="12.75" customHeight="1" x14ac:dyDescent="0.3"/>
    <row r="301" ht="12.75" customHeight="1" x14ac:dyDescent="0.3"/>
    <row r="302" ht="12.75" customHeight="1" x14ac:dyDescent="0.3"/>
    <row r="303" ht="12.75" customHeight="1" x14ac:dyDescent="0.3"/>
    <row r="304" ht="12.75" customHeight="1" x14ac:dyDescent="0.3"/>
    <row r="305" ht="12.75" customHeight="1" x14ac:dyDescent="0.3"/>
    <row r="306" ht="12.75" customHeight="1" x14ac:dyDescent="0.3"/>
    <row r="307" ht="12.75" customHeight="1" x14ac:dyDescent="0.3"/>
    <row r="308" ht="12.75" customHeight="1" x14ac:dyDescent="0.3"/>
    <row r="309" ht="12.75" customHeight="1" x14ac:dyDescent="0.3"/>
    <row r="310" ht="12.75" customHeight="1" x14ac:dyDescent="0.3"/>
    <row r="311" ht="12.75" customHeight="1" x14ac:dyDescent="0.3"/>
    <row r="312" ht="12.75" customHeight="1" x14ac:dyDescent="0.3"/>
    <row r="313" ht="12.75" customHeight="1" x14ac:dyDescent="0.3"/>
    <row r="314" ht="12.75" customHeight="1" x14ac:dyDescent="0.3"/>
    <row r="315" ht="12.75" customHeight="1" x14ac:dyDescent="0.3"/>
    <row r="316" ht="12.75" customHeight="1" x14ac:dyDescent="0.3"/>
    <row r="317" ht="12.75" customHeight="1" x14ac:dyDescent="0.3"/>
    <row r="318" ht="12.75" customHeight="1" x14ac:dyDescent="0.3"/>
    <row r="319" ht="12.75" customHeight="1" x14ac:dyDescent="0.3"/>
    <row r="320" ht="12.75" customHeight="1" x14ac:dyDescent="0.3"/>
    <row r="321" ht="12.75" customHeight="1" x14ac:dyDescent="0.3"/>
    <row r="322" ht="12.75" customHeight="1" x14ac:dyDescent="0.3"/>
    <row r="323" ht="12.75" customHeight="1" x14ac:dyDescent="0.3"/>
    <row r="324" ht="12.75" customHeight="1" x14ac:dyDescent="0.3"/>
    <row r="325" ht="12.75" customHeight="1" x14ac:dyDescent="0.3"/>
    <row r="326" ht="12.75" customHeight="1" x14ac:dyDescent="0.3"/>
    <row r="327" ht="12.75" customHeight="1" x14ac:dyDescent="0.3"/>
    <row r="328" ht="12.75" customHeight="1" x14ac:dyDescent="0.3"/>
    <row r="329" ht="12.75" customHeight="1" x14ac:dyDescent="0.3"/>
    <row r="330" ht="12.75" customHeight="1" x14ac:dyDescent="0.3"/>
    <row r="331" ht="12.75" customHeight="1" x14ac:dyDescent="0.3"/>
    <row r="332" ht="12.75" customHeight="1" x14ac:dyDescent="0.3"/>
    <row r="333" ht="12.75" customHeight="1" x14ac:dyDescent="0.3"/>
    <row r="334" ht="12.75" customHeight="1" x14ac:dyDescent="0.3"/>
    <row r="335" ht="12.75" customHeight="1" x14ac:dyDescent="0.3"/>
    <row r="336" ht="12.75" customHeight="1" x14ac:dyDescent="0.3"/>
    <row r="337" ht="12.75" customHeight="1" x14ac:dyDescent="0.3"/>
    <row r="338" ht="12.75" customHeight="1" x14ac:dyDescent="0.3"/>
    <row r="339" ht="12.75" customHeight="1" x14ac:dyDescent="0.3"/>
    <row r="340" ht="12.75" customHeight="1" x14ac:dyDescent="0.3"/>
    <row r="341" ht="12.75" customHeight="1" x14ac:dyDescent="0.3"/>
    <row r="342" ht="12.75" customHeight="1" x14ac:dyDescent="0.3"/>
    <row r="343" ht="12.75" customHeight="1" x14ac:dyDescent="0.3"/>
    <row r="344" ht="12.75" customHeight="1" x14ac:dyDescent="0.3"/>
    <row r="345" ht="12.75" customHeight="1" x14ac:dyDescent="0.3"/>
    <row r="346" ht="12.75" customHeight="1" x14ac:dyDescent="0.3"/>
    <row r="347" ht="12.75" customHeight="1" x14ac:dyDescent="0.3"/>
    <row r="348" ht="12.75" customHeight="1" x14ac:dyDescent="0.3"/>
    <row r="349" ht="12.75" customHeight="1" x14ac:dyDescent="0.3"/>
    <row r="350" ht="12.75" customHeight="1" x14ac:dyDescent="0.3"/>
    <row r="351" ht="12.75" customHeight="1" x14ac:dyDescent="0.3"/>
    <row r="352" ht="12.75" customHeight="1" x14ac:dyDescent="0.3"/>
    <row r="353" ht="12.75" customHeight="1" x14ac:dyDescent="0.3"/>
    <row r="354" ht="12.75" customHeight="1" x14ac:dyDescent="0.3"/>
    <row r="355" ht="12.75" customHeight="1" x14ac:dyDescent="0.3"/>
    <row r="356" ht="12.75" customHeight="1" x14ac:dyDescent="0.3"/>
    <row r="357" ht="12.75" customHeight="1" x14ac:dyDescent="0.3"/>
    <row r="358" ht="12.75" customHeight="1" x14ac:dyDescent="0.3"/>
    <row r="359" ht="12.75" customHeight="1" x14ac:dyDescent="0.3"/>
    <row r="360" ht="12.75" customHeight="1" x14ac:dyDescent="0.3"/>
    <row r="361" ht="12.75" customHeight="1" x14ac:dyDescent="0.3"/>
    <row r="362" ht="12.75" customHeight="1" x14ac:dyDescent="0.3"/>
    <row r="363" ht="12.75" customHeight="1" x14ac:dyDescent="0.3"/>
    <row r="364" ht="12.75" customHeight="1" x14ac:dyDescent="0.3"/>
    <row r="365" ht="12.75" customHeight="1" x14ac:dyDescent="0.3"/>
    <row r="366" ht="12.75" customHeight="1" x14ac:dyDescent="0.3"/>
    <row r="367" ht="12.75" customHeight="1" x14ac:dyDescent="0.3"/>
    <row r="368" ht="12.75" customHeight="1" x14ac:dyDescent="0.3"/>
    <row r="369" ht="12.75" customHeight="1" x14ac:dyDescent="0.3"/>
    <row r="370" ht="12.75" customHeight="1" x14ac:dyDescent="0.3"/>
    <row r="371" ht="12.75" customHeight="1" x14ac:dyDescent="0.3"/>
    <row r="372" ht="12.75" customHeight="1" x14ac:dyDescent="0.3"/>
    <row r="373" ht="12.75" customHeight="1" x14ac:dyDescent="0.3"/>
    <row r="374" ht="12.75" customHeight="1" x14ac:dyDescent="0.3"/>
    <row r="375" ht="12.75" customHeight="1" x14ac:dyDescent="0.3"/>
    <row r="376" ht="12.75" customHeight="1" x14ac:dyDescent="0.3"/>
    <row r="377" ht="12.75" customHeight="1" x14ac:dyDescent="0.3"/>
    <row r="378" ht="12.75" customHeight="1" x14ac:dyDescent="0.3"/>
    <row r="379" ht="12.75" customHeight="1" x14ac:dyDescent="0.3"/>
    <row r="380" ht="12.75" customHeight="1" x14ac:dyDescent="0.3"/>
    <row r="381" ht="12.75" customHeight="1" x14ac:dyDescent="0.3"/>
    <row r="382" ht="12.75" customHeight="1" x14ac:dyDescent="0.3"/>
    <row r="383" ht="12.75" customHeight="1" x14ac:dyDescent="0.3"/>
    <row r="384" ht="12.75" customHeight="1" x14ac:dyDescent="0.3"/>
    <row r="385" ht="12.75" customHeight="1" x14ac:dyDescent="0.3"/>
    <row r="386" ht="12.75" customHeight="1" x14ac:dyDescent="0.3"/>
    <row r="387" ht="12.75" customHeight="1" x14ac:dyDescent="0.3"/>
    <row r="388" ht="12.75" customHeight="1" x14ac:dyDescent="0.3"/>
    <row r="389" ht="12.75" customHeight="1" x14ac:dyDescent="0.3"/>
    <row r="390" ht="12.75" customHeight="1" x14ac:dyDescent="0.3"/>
    <row r="391" ht="12.75" customHeight="1" x14ac:dyDescent="0.3"/>
    <row r="392" ht="12.75" customHeight="1" x14ac:dyDescent="0.3"/>
    <row r="393" ht="12.75" customHeight="1" x14ac:dyDescent="0.3"/>
    <row r="394" ht="12.75" customHeight="1" x14ac:dyDescent="0.3"/>
    <row r="395" ht="12.75" customHeight="1" x14ac:dyDescent="0.3"/>
    <row r="396" ht="12.75" customHeight="1" x14ac:dyDescent="0.3"/>
    <row r="397" ht="12.75" customHeight="1" x14ac:dyDescent="0.3"/>
    <row r="398" ht="12.75" customHeight="1" x14ac:dyDescent="0.3"/>
    <row r="399" ht="12.75" customHeight="1" x14ac:dyDescent="0.3"/>
    <row r="400" ht="12.75" customHeight="1" x14ac:dyDescent="0.3"/>
    <row r="401" ht="12.75" customHeight="1" x14ac:dyDescent="0.3"/>
    <row r="402" ht="12.75" customHeight="1" x14ac:dyDescent="0.3"/>
    <row r="403" ht="12.75" customHeight="1" x14ac:dyDescent="0.3"/>
    <row r="404" ht="12.75" customHeight="1" x14ac:dyDescent="0.3"/>
    <row r="405" ht="12.75" customHeight="1" x14ac:dyDescent="0.3"/>
    <row r="406" ht="12.75" customHeight="1" x14ac:dyDescent="0.3"/>
    <row r="407" ht="12.75" customHeight="1" x14ac:dyDescent="0.3"/>
    <row r="408" ht="12.75" customHeight="1" x14ac:dyDescent="0.3"/>
    <row r="409" ht="12.75" customHeight="1" x14ac:dyDescent="0.3"/>
    <row r="410" ht="12.75" customHeight="1" x14ac:dyDescent="0.3"/>
    <row r="411" ht="12.75" customHeight="1" x14ac:dyDescent="0.3"/>
    <row r="412" ht="12.75" customHeight="1" x14ac:dyDescent="0.3"/>
    <row r="413" ht="12.75" customHeight="1" x14ac:dyDescent="0.3"/>
    <row r="414" ht="12.75" customHeight="1" x14ac:dyDescent="0.3"/>
    <row r="415" ht="12.75" customHeight="1" x14ac:dyDescent="0.3"/>
    <row r="416" ht="12.75" customHeight="1" x14ac:dyDescent="0.3"/>
    <row r="417" ht="12.75" customHeight="1" x14ac:dyDescent="0.3"/>
    <row r="418" ht="12.75" customHeight="1" x14ac:dyDescent="0.3"/>
    <row r="419" ht="12.75" customHeight="1" x14ac:dyDescent="0.3"/>
    <row r="420" ht="12.75" customHeight="1" x14ac:dyDescent="0.3"/>
    <row r="421" ht="12.75" customHeight="1" x14ac:dyDescent="0.3"/>
    <row r="422" ht="12.75" customHeight="1" x14ac:dyDescent="0.3"/>
    <row r="423" ht="12.75" customHeight="1" x14ac:dyDescent="0.3"/>
    <row r="424" ht="12.75" customHeight="1" x14ac:dyDescent="0.3"/>
    <row r="425" ht="12.75" customHeight="1" x14ac:dyDescent="0.3"/>
    <row r="426" ht="12.75" customHeight="1" x14ac:dyDescent="0.3"/>
    <row r="427" ht="12.75" customHeight="1" x14ac:dyDescent="0.3"/>
    <row r="428" ht="12.75" customHeight="1" x14ac:dyDescent="0.3"/>
    <row r="429" ht="12.75" customHeight="1" x14ac:dyDescent="0.3"/>
    <row r="430" ht="12.75" customHeight="1" x14ac:dyDescent="0.3"/>
    <row r="431" ht="12.75" customHeight="1" x14ac:dyDescent="0.3"/>
    <row r="432" ht="12.75" customHeight="1" x14ac:dyDescent="0.3"/>
    <row r="433" ht="12.75" customHeight="1" x14ac:dyDescent="0.3"/>
    <row r="434" ht="12.75" customHeight="1" x14ac:dyDescent="0.3"/>
    <row r="435" ht="12.75" customHeight="1" x14ac:dyDescent="0.3"/>
    <row r="436" ht="12.75" customHeight="1" x14ac:dyDescent="0.3"/>
    <row r="437" ht="12.75" customHeight="1" x14ac:dyDescent="0.3"/>
    <row r="438" ht="12.75" customHeight="1" x14ac:dyDescent="0.3"/>
    <row r="439" ht="12.75" customHeight="1" x14ac:dyDescent="0.3"/>
    <row r="440" ht="12.75" customHeight="1" x14ac:dyDescent="0.3"/>
    <row r="441" ht="12.75" customHeight="1" x14ac:dyDescent="0.3"/>
    <row r="442" ht="12.75" customHeight="1" x14ac:dyDescent="0.3"/>
    <row r="443" ht="12.75" customHeight="1" x14ac:dyDescent="0.3"/>
    <row r="444" ht="12.75" customHeight="1" x14ac:dyDescent="0.3"/>
    <row r="445" ht="12.75" customHeight="1" x14ac:dyDescent="0.3"/>
    <row r="446" ht="12.75" customHeight="1" x14ac:dyDescent="0.3"/>
    <row r="447" ht="12.75" customHeight="1" x14ac:dyDescent="0.3"/>
    <row r="448" ht="12.75" customHeight="1" x14ac:dyDescent="0.3"/>
    <row r="449" ht="12.75" customHeight="1" x14ac:dyDescent="0.3"/>
    <row r="450" ht="12.75" customHeight="1" x14ac:dyDescent="0.3"/>
    <row r="451" ht="12.75" customHeight="1" x14ac:dyDescent="0.3"/>
    <row r="452" ht="12.75" customHeight="1" x14ac:dyDescent="0.3"/>
    <row r="453" ht="12.75" customHeight="1" x14ac:dyDescent="0.3"/>
    <row r="454" ht="12.75" customHeight="1" x14ac:dyDescent="0.3"/>
    <row r="455" ht="12.75" customHeight="1" x14ac:dyDescent="0.3"/>
    <row r="456" ht="12.75" customHeight="1" x14ac:dyDescent="0.3"/>
    <row r="457" ht="12.75" customHeight="1" x14ac:dyDescent="0.3"/>
    <row r="458" ht="12.75" customHeight="1" x14ac:dyDescent="0.3"/>
    <row r="459" ht="12.75" customHeight="1" x14ac:dyDescent="0.3"/>
    <row r="460" ht="12.75" customHeight="1" x14ac:dyDescent="0.3"/>
    <row r="461" ht="12.75" customHeight="1" x14ac:dyDescent="0.3"/>
    <row r="462" ht="12.75" customHeight="1" x14ac:dyDescent="0.3"/>
    <row r="463" ht="12.75" customHeight="1" x14ac:dyDescent="0.3"/>
    <row r="464" ht="12.75" customHeight="1" x14ac:dyDescent="0.3"/>
    <row r="465" ht="12.75" customHeight="1" x14ac:dyDescent="0.3"/>
    <row r="466" ht="12.75" customHeight="1" x14ac:dyDescent="0.3"/>
    <row r="467" ht="12.75" customHeight="1" x14ac:dyDescent="0.3"/>
    <row r="468" ht="12.75" customHeight="1" x14ac:dyDescent="0.3"/>
    <row r="469" ht="12.75" customHeight="1" x14ac:dyDescent="0.3"/>
    <row r="470" ht="12.75" customHeight="1" x14ac:dyDescent="0.3"/>
    <row r="471" ht="12.75" customHeight="1" x14ac:dyDescent="0.3"/>
    <row r="472" ht="12.75" customHeight="1" x14ac:dyDescent="0.3"/>
    <row r="473" ht="12.75" customHeight="1" x14ac:dyDescent="0.3"/>
    <row r="474" ht="12.75" customHeight="1" x14ac:dyDescent="0.3"/>
    <row r="475" ht="12.75" customHeight="1" x14ac:dyDescent="0.3"/>
    <row r="476" ht="12.75" customHeight="1" x14ac:dyDescent="0.3"/>
    <row r="477" ht="12.75" customHeight="1" x14ac:dyDescent="0.3"/>
    <row r="478" ht="12.75" customHeight="1" x14ac:dyDescent="0.3"/>
    <row r="479" ht="12.75" customHeight="1" x14ac:dyDescent="0.3"/>
    <row r="480" ht="12.75" customHeight="1" x14ac:dyDescent="0.3"/>
    <row r="481" ht="12.75" customHeight="1" x14ac:dyDescent="0.3"/>
    <row r="482" ht="12.75" customHeight="1" x14ac:dyDescent="0.3"/>
    <row r="483" ht="12.75" customHeight="1" x14ac:dyDescent="0.3"/>
    <row r="484" ht="12.75" customHeight="1" x14ac:dyDescent="0.3"/>
    <row r="485" ht="12.75" customHeight="1" x14ac:dyDescent="0.3"/>
    <row r="486" ht="12.75" customHeight="1" x14ac:dyDescent="0.3"/>
    <row r="487" ht="12.75" customHeight="1" x14ac:dyDescent="0.3"/>
    <row r="488" ht="12.75" customHeight="1" x14ac:dyDescent="0.3"/>
    <row r="489" ht="12.75" customHeight="1" x14ac:dyDescent="0.3"/>
    <row r="490" ht="12.75" customHeight="1" x14ac:dyDescent="0.3"/>
    <row r="491" ht="12.75" customHeight="1" x14ac:dyDescent="0.3"/>
    <row r="492" ht="12.75" customHeight="1" x14ac:dyDescent="0.3"/>
    <row r="493" ht="12.75" customHeight="1" x14ac:dyDescent="0.3"/>
    <row r="494" ht="12.75" customHeight="1" x14ac:dyDescent="0.3"/>
    <row r="495" ht="12.75" customHeight="1" x14ac:dyDescent="0.3"/>
    <row r="496" ht="12.75" customHeight="1" x14ac:dyDescent="0.3"/>
    <row r="497" ht="12.75" customHeight="1" x14ac:dyDescent="0.3"/>
    <row r="498" ht="12.75" customHeight="1" x14ac:dyDescent="0.3"/>
    <row r="499" ht="12.75" customHeight="1" x14ac:dyDescent="0.3"/>
    <row r="500" ht="12.75" customHeight="1" x14ac:dyDescent="0.3"/>
    <row r="501" ht="12.75" customHeight="1" x14ac:dyDescent="0.3"/>
    <row r="502" ht="12.75" customHeight="1" x14ac:dyDescent="0.3"/>
    <row r="503" ht="12.75" customHeight="1" x14ac:dyDescent="0.3"/>
    <row r="504" ht="12.75" customHeight="1" x14ac:dyDescent="0.3"/>
    <row r="505" ht="12.75" customHeight="1" x14ac:dyDescent="0.3"/>
    <row r="506" ht="12.75" customHeight="1" x14ac:dyDescent="0.3"/>
    <row r="507" ht="12.75" customHeight="1" x14ac:dyDescent="0.3"/>
    <row r="508" ht="12.75" customHeight="1" x14ac:dyDescent="0.3"/>
    <row r="509" ht="12.75" customHeight="1" x14ac:dyDescent="0.3"/>
    <row r="510" ht="12.75" customHeight="1" x14ac:dyDescent="0.3"/>
    <row r="511" ht="12.75" customHeight="1" x14ac:dyDescent="0.3"/>
    <row r="512" ht="12.75" customHeight="1" x14ac:dyDescent="0.3"/>
    <row r="513" ht="12.75" customHeight="1" x14ac:dyDescent="0.3"/>
    <row r="514" ht="12.75" customHeight="1" x14ac:dyDescent="0.3"/>
    <row r="515" ht="12.75" customHeight="1" x14ac:dyDescent="0.3"/>
    <row r="516" ht="12.75" customHeight="1" x14ac:dyDescent="0.3"/>
    <row r="517" ht="12.75" customHeight="1" x14ac:dyDescent="0.3"/>
    <row r="518" ht="12.75" customHeight="1" x14ac:dyDescent="0.3"/>
    <row r="519" ht="12.75" customHeight="1" x14ac:dyDescent="0.3"/>
    <row r="520" ht="12.75" customHeight="1" x14ac:dyDescent="0.3"/>
    <row r="521" ht="12.75" customHeight="1" x14ac:dyDescent="0.3"/>
    <row r="522" ht="12.75" customHeight="1" x14ac:dyDescent="0.3"/>
    <row r="523" ht="12.75" customHeight="1" x14ac:dyDescent="0.3"/>
    <row r="524" ht="12.75" customHeight="1" x14ac:dyDescent="0.3"/>
    <row r="525" ht="12.75" customHeight="1" x14ac:dyDescent="0.3"/>
    <row r="526" ht="12.75" customHeight="1" x14ac:dyDescent="0.3"/>
    <row r="527" ht="12.75" customHeight="1" x14ac:dyDescent="0.3"/>
    <row r="528" ht="12.75" customHeight="1" x14ac:dyDescent="0.3"/>
    <row r="529" ht="12.75" customHeight="1" x14ac:dyDescent="0.3"/>
    <row r="530" ht="12.75" customHeight="1" x14ac:dyDescent="0.3"/>
    <row r="531" ht="12.75" customHeight="1" x14ac:dyDescent="0.3"/>
    <row r="532" ht="12.75" customHeight="1" x14ac:dyDescent="0.3"/>
    <row r="533" ht="12.75" customHeight="1" x14ac:dyDescent="0.3"/>
    <row r="534" ht="12.75" customHeight="1" x14ac:dyDescent="0.3"/>
    <row r="535" ht="12.75" customHeight="1" x14ac:dyDescent="0.3"/>
    <row r="536" ht="12.75" customHeight="1" x14ac:dyDescent="0.3"/>
    <row r="537" ht="12.75" customHeight="1" x14ac:dyDescent="0.3"/>
    <row r="538" ht="12.75" customHeight="1" x14ac:dyDescent="0.3"/>
    <row r="539" ht="12.75" customHeight="1" x14ac:dyDescent="0.3"/>
    <row r="540" ht="12.75" customHeight="1" x14ac:dyDescent="0.3"/>
    <row r="541" ht="12.75" customHeight="1" x14ac:dyDescent="0.3"/>
    <row r="542" ht="12.75" customHeight="1" x14ac:dyDescent="0.3"/>
    <row r="543" ht="12.75" customHeight="1" x14ac:dyDescent="0.3"/>
    <row r="544" ht="12.75" customHeight="1" x14ac:dyDescent="0.3"/>
    <row r="545" ht="12.75" customHeight="1" x14ac:dyDescent="0.3"/>
    <row r="546" ht="12.75" customHeight="1" x14ac:dyDescent="0.3"/>
    <row r="547" ht="12.75" customHeight="1" x14ac:dyDescent="0.3"/>
    <row r="548" ht="12.75" customHeight="1" x14ac:dyDescent="0.3"/>
    <row r="549" ht="12.75" customHeight="1" x14ac:dyDescent="0.3"/>
    <row r="550" ht="12.75" customHeight="1" x14ac:dyDescent="0.3"/>
    <row r="551" ht="12.75" customHeight="1" x14ac:dyDescent="0.3"/>
    <row r="552" ht="12.75" customHeight="1" x14ac:dyDescent="0.3"/>
    <row r="553" ht="12.75" customHeight="1" x14ac:dyDescent="0.3"/>
    <row r="554" ht="12.75" customHeight="1" x14ac:dyDescent="0.3"/>
    <row r="555" ht="12.75" customHeight="1" x14ac:dyDescent="0.3"/>
    <row r="556" ht="12.75" customHeight="1" x14ac:dyDescent="0.3"/>
    <row r="557" ht="12.75" customHeight="1" x14ac:dyDescent="0.3"/>
    <row r="558" ht="12.75" customHeight="1" x14ac:dyDescent="0.3"/>
    <row r="559" ht="12.75" customHeight="1" x14ac:dyDescent="0.3"/>
    <row r="560" ht="12.75" customHeight="1" x14ac:dyDescent="0.3"/>
    <row r="561" ht="12.75" customHeight="1" x14ac:dyDescent="0.3"/>
    <row r="562" ht="12.75" customHeight="1" x14ac:dyDescent="0.3"/>
    <row r="563" ht="12.75" customHeight="1" x14ac:dyDescent="0.3"/>
    <row r="564" ht="12.75" customHeight="1" x14ac:dyDescent="0.3"/>
    <row r="565" ht="12.75" customHeight="1" x14ac:dyDescent="0.3"/>
    <row r="566" ht="12.75" customHeight="1" x14ac:dyDescent="0.3"/>
    <row r="567" ht="12.75" customHeight="1" x14ac:dyDescent="0.3"/>
    <row r="568" ht="12.75" customHeight="1" x14ac:dyDescent="0.3"/>
    <row r="569" ht="12.75" customHeight="1" x14ac:dyDescent="0.3"/>
    <row r="570" ht="12.75" customHeight="1" x14ac:dyDescent="0.3"/>
    <row r="571" ht="12.75" customHeight="1" x14ac:dyDescent="0.3"/>
    <row r="572" ht="12.75" customHeight="1" x14ac:dyDescent="0.3"/>
    <row r="573" ht="12.75" customHeight="1" x14ac:dyDescent="0.3"/>
    <row r="574" ht="12.75" customHeight="1" x14ac:dyDescent="0.3"/>
    <row r="575" ht="12.75" customHeight="1" x14ac:dyDescent="0.3"/>
    <row r="576" ht="12.75" customHeight="1" x14ac:dyDescent="0.3"/>
    <row r="577" ht="12.75" customHeight="1" x14ac:dyDescent="0.3"/>
    <row r="578" ht="12.75" customHeight="1" x14ac:dyDescent="0.3"/>
    <row r="579" ht="12.75" customHeight="1" x14ac:dyDescent="0.3"/>
    <row r="580" ht="12.75" customHeight="1" x14ac:dyDescent="0.3"/>
    <row r="581" ht="12.75" customHeight="1" x14ac:dyDescent="0.3"/>
    <row r="582" ht="12.75" customHeight="1" x14ac:dyDescent="0.3"/>
    <row r="583" ht="12.75" customHeight="1" x14ac:dyDescent="0.3"/>
    <row r="584" ht="12.75" customHeight="1" x14ac:dyDescent="0.3"/>
    <row r="585" ht="12.75" customHeight="1" x14ac:dyDescent="0.3"/>
    <row r="586" ht="12.75" customHeight="1" x14ac:dyDescent="0.3"/>
    <row r="587" ht="12.75" customHeight="1" x14ac:dyDescent="0.3"/>
    <row r="588" ht="12.75" customHeight="1" x14ac:dyDescent="0.3"/>
    <row r="589" ht="12.75" customHeight="1" x14ac:dyDescent="0.3"/>
    <row r="590" ht="12.75" customHeight="1" x14ac:dyDescent="0.3"/>
    <row r="591" ht="12.75" customHeight="1" x14ac:dyDescent="0.3"/>
    <row r="592" ht="12.75" customHeight="1" x14ac:dyDescent="0.3"/>
    <row r="593" ht="12.75" customHeight="1" x14ac:dyDescent="0.3"/>
    <row r="594" ht="12.75" customHeight="1" x14ac:dyDescent="0.3"/>
    <row r="595" ht="12.75" customHeight="1" x14ac:dyDescent="0.3"/>
    <row r="596" ht="12.75" customHeight="1" x14ac:dyDescent="0.3"/>
    <row r="597" ht="12.75" customHeight="1" x14ac:dyDescent="0.3"/>
    <row r="598" ht="12.75" customHeight="1" x14ac:dyDescent="0.3"/>
    <row r="599" ht="12.75" customHeight="1" x14ac:dyDescent="0.3"/>
    <row r="600" ht="12.75" customHeight="1" x14ac:dyDescent="0.3"/>
    <row r="601" ht="12.75" customHeight="1" x14ac:dyDescent="0.3"/>
    <row r="602" ht="12.75" customHeight="1" x14ac:dyDescent="0.3"/>
    <row r="603" ht="12.75" customHeight="1" x14ac:dyDescent="0.3"/>
    <row r="604" ht="12.75" customHeight="1" x14ac:dyDescent="0.3"/>
    <row r="605" ht="12.75" customHeight="1" x14ac:dyDescent="0.3"/>
    <row r="606" ht="12.75" customHeight="1" x14ac:dyDescent="0.3"/>
    <row r="607" ht="12.75" customHeight="1" x14ac:dyDescent="0.3"/>
    <row r="608" ht="12.75" customHeight="1" x14ac:dyDescent="0.3"/>
    <row r="609" ht="12.75" customHeight="1" x14ac:dyDescent="0.3"/>
    <row r="610" ht="12.75" customHeight="1" x14ac:dyDescent="0.3"/>
    <row r="611" ht="12.75" customHeight="1" x14ac:dyDescent="0.3"/>
    <row r="612" ht="12.75" customHeight="1" x14ac:dyDescent="0.3"/>
    <row r="613" ht="12.75" customHeight="1" x14ac:dyDescent="0.3"/>
    <row r="614" ht="12.75" customHeight="1" x14ac:dyDescent="0.3"/>
    <row r="615" ht="12.75" customHeight="1" x14ac:dyDescent="0.3"/>
    <row r="616" ht="12.75" customHeight="1" x14ac:dyDescent="0.3"/>
    <row r="617" ht="12.75" customHeight="1" x14ac:dyDescent="0.3"/>
    <row r="618" ht="12.75" customHeight="1" x14ac:dyDescent="0.3"/>
    <row r="619" ht="12.75" customHeight="1" x14ac:dyDescent="0.3"/>
    <row r="620" ht="12.75" customHeight="1" x14ac:dyDescent="0.3"/>
    <row r="621" ht="12.75" customHeight="1" x14ac:dyDescent="0.3"/>
    <row r="622" ht="12.75" customHeight="1" x14ac:dyDescent="0.3"/>
    <row r="623" ht="12.75" customHeight="1" x14ac:dyDescent="0.3"/>
    <row r="624" ht="12.75" customHeight="1" x14ac:dyDescent="0.3"/>
    <row r="625" ht="12.75" customHeight="1" x14ac:dyDescent="0.3"/>
    <row r="626" ht="12.75" customHeight="1" x14ac:dyDescent="0.3"/>
    <row r="627" ht="12.75" customHeight="1" x14ac:dyDescent="0.3"/>
    <row r="628" ht="12.75" customHeight="1" x14ac:dyDescent="0.3"/>
    <row r="629" ht="12.75" customHeight="1" x14ac:dyDescent="0.3"/>
    <row r="630" ht="12.75" customHeight="1" x14ac:dyDescent="0.3"/>
    <row r="631" ht="12.75" customHeight="1" x14ac:dyDescent="0.3"/>
    <row r="632" ht="12.75" customHeight="1" x14ac:dyDescent="0.3"/>
    <row r="633" ht="12.75" customHeight="1" x14ac:dyDescent="0.3"/>
    <row r="634" ht="12.75" customHeight="1" x14ac:dyDescent="0.3"/>
    <row r="635" ht="12.75" customHeight="1" x14ac:dyDescent="0.3"/>
    <row r="636" ht="12.75" customHeight="1" x14ac:dyDescent="0.3"/>
    <row r="637" ht="12.75" customHeight="1" x14ac:dyDescent="0.3"/>
    <row r="638" ht="12.75" customHeight="1" x14ac:dyDescent="0.3"/>
    <row r="639" ht="12.75" customHeight="1" x14ac:dyDescent="0.3"/>
    <row r="640" ht="12.75" customHeight="1" x14ac:dyDescent="0.3"/>
    <row r="641" ht="12.75" customHeight="1" x14ac:dyDescent="0.3"/>
    <row r="642" ht="12.75" customHeight="1" x14ac:dyDescent="0.3"/>
    <row r="643" ht="12.75" customHeight="1" x14ac:dyDescent="0.3"/>
    <row r="644" ht="12.75" customHeight="1" x14ac:dyDescent="0.3"/>
    <row r="645" ht="12.75" customHeight="1" x14ac:dyDescent="0.3"/>
    <row r="646" ht="12.75" customHeight="1" x14ac:dyDescent="0.3"/>
    <row r="647" ht="12.75" customHeight="1" x14ac:dyDescent="0.3"/>
    <row r="648" ht="12.75" customHeight="1" x14ac:dyDescent="0.3"/>
    <row r="649" ht="12.75" customHeight="1" x14ac:dyDescent="0.3"/>
    <row r="650" ht="12.75" customHeight="1" x14ac:dyDescent="0.3"/>
    <row r="651" ht="12.75" customHeight="1" x14ac:dyDescent="0.3"/>
    <row r="652" ht="12.75" customHeight="1" x14ac:dyDescent="0.3"/>
    <row r="653" ht="12.75" customHeight="1" x14ac:dyDescent="0.3"/>
    <row r="654" ht="12.75" customHeight="1" x14ac:dyDescent="0.3"/>
    <row r="655" ht="12.75" customHeight="1" x14ac:dyDescent="0.3"/>
    <row r="656" ht="12.75" customHeight="1" x14ac:dyDescent="0.3"/>
    <row r="657" ht="12.75" customHeight="1" x14ac:dyDescent="0.3"/>
    <row r="658" ht="12.75" customHeight="1" x14ac:dyDescent="0.3"/>
    <row r="659" ht="12.75" customHeight="1" x14ac:dyDescent="0.3"/>
    <row r="660" ht="12.75" customHeight="1" x14ac:dyDescent="0.3"/>
    <row r="661" ht="12.75" customHeight="1" x14ac:dyDescent="0.3"/>
    <row r="662" ht="12.75" customHeight="1" x14ac:dyDescent="0.3"/>
    <row r="663" ht="12.75" customHeight="1" x14ac:dyDescent="0.3"/>
    <row r="664" ht="12.75" customHeight="1" x14ac:dyDescent="0.3"/>
    <row r="665" ht="12.75" customHeight="1" x14ac:dyDescent="0.3"/>
    <row r="666" ht="12.75" customHeight="1" x14ac:dyDescent="0.3"/>
    <row r="667" ht="12.75" customHeight="1" x14ac:dyDescent="0.3"/>
    <row r="668" ht="12.75" customHeight="1" x14ac:dyDescent="0.3"/>
    <row r="669" ht="12.75" customHeight="1" x14ac:dyDescent="0.3"/>
    <row r="670" ht="12.75" customHeight="1" x14ac:dyDescent="0.3"/>
    <row r="671" ht="12.75" customHeight="1" x14ac:dyDescent="0.3"/>
    <row r="672" ht="12.75" customHeight="1" x14ac:dyDescent="0.3"/>
    <row r="673" ht="12.75" customHeight="1" x14ac:dyDescent="0.3"/>
    <row r="674" ht="12.75" customHeight="1" x14ac:dyDescent="0.3"/>
    <row r="675" ht="12.75" customHeight="1" x14ac:dyDescent="0.3"/>
    <row r="676" ht="12.75" customHeight="1" x14ac:dyDescent="0.3"/>
    <row r="677" ht="12.75" customHeight="1" x14ac:dyDescent="0.3"/>
    <row r="678" ht="12.75" customHeight="1" x14ac:dyDescent="0.3"/>
    <row r="679" ht="12.75" customHeight="1" x14ac:dyDescent="0.3"/>
    <row r="680" ht="12.75" customHeight="1" x14ac:dyDescent="0.3"/>
    <row r="681" ht="12.75" customHeight="1" x14ac:dyDescent="0.3"/>
    <row r="682" ht="12.75" customHeight="1" x14ac:dyDescent="0.3"/>
    <row r="683" ht="12.75" customHeight="1" x14ac:dyDescent="0.3"/>
    <row r="684" ht="12.75" customHeight="1" x14ac:dyDescent="0.3"/>
    <row r="685" ht="12.75" customHeight="1" x14ac:dyDescent="0.3"/>
    <row r="686" ht="12.75" customHeight="1" x14ac:dyDescent="0.3"/>
    <row r="687" ht="12.75" customHeight="1" x14ac:dyDescent="0.3"/>
    <row r="688" ht="12.75" customHeight="1" x14ac:dyDescent="0.3"/>
    <row r="689" ht="12.75" customHeight="1" x14ac:dyDescent="0.3"/>
    <row r="690" ht="12.75" customHeight="1" x14ac:dyDescent="0.3"/>
    <row r="691" ht="12.75" customHeight="1" x14ac:dyDescent="0.3"/>
    <row r="692" ht="12.75" customHeight="1" x14ac:dyDescent="0.3"/>
    <row r="693" ht="12.75" customHeight="1" x14ac:dyDescent="0.3"/>
    <row r="694" ht="12.75" customHeight="1" x14ac:dyDescent="0.3"/>
    <row r="695" ht="12.75" customHeight="1" x14ac:dyDescent="0.3"/>
    <row r="696" ht="12.75" customHeight="1" x14ac:dyDescent="0.3"/>
    <row r="697" ht="12.75" customHeight="1" x14ac:dyDescent="0.3"/>
    <row r="698" ht="12.75" customHeight="1" x14ac:dyDescent="0.3"/>
    <row r="699" ht="12.75" customHeight="1" x14ac:dyDescent="0.3"/>
    <row r="700" ht="12.75" customHeight="1" x14ac:dyDescent="0.3"/>
    <row r="701" ht="12.75" customHeight="1" x14ac:dyDescent="0.3"/>
    <row r="702" ht="12.75" customHeight="1" x14ac:dyDescent="0.3"/>
    <row r="703" ht="12.75" customHeight="1" x14ac:dyDescent="0.3"/>
    <row r="704" ht="12.75" customHeight="1" x14ac:dyDescent="0.3"/>
    <row r="705" ht="12.75" customHeight="1" x14ac:dyDescent="0.3"/>
    <row r="706" ht="12.75" customHeight="1" x14ac:dyDescent="0.3"/>
    <row r="707" ht="12.75" customHeight="1" x14ac:dyDescent="0.3"/>
    <row r="708" ht="12.75" customHeight="1" x14ac:dyDescent="0.3"/>
    <row r="709" ht="12.75" customHeight="1" x14ac:dyDescent="0.3"/>
    <row r="710" ht="12.75" customHeight="1" x14ac:dyDescent="0.3"/>
    <row r="711" ht="12.75" customHeight="1" x14ac:dyDescent="0.3"/>
    <row r="712" ht="12.75" customHeight="1" x14ac:dyDescent="0.3"/>
    <row r="713" ht="12.75" customHeight="1" x14ac:dyDescent="0.3"/>
    <row r="714" ht="12.75" customHeight="1" x14ac:dyDescent="0.3"/>
    <row r="715" ht="12.75" customHeight="1" x14ac:dyDescent="0.3"/>
    <row r="716" ht="12.75" customHeight="1" x14ac:dyDescent="0.3"/>
    <row r="717" ht="12.75" customHeight="1" x14ac:dyDescent="0.3"/>
    <row r="718" ht="12.75" customHeight="1" x14ac:dyDescent="0.3"/>
    <row r="719" ht="12.75" customHeight="1" x14ac:dyDescent="0.3"/>
    <row r="720" ht="12.75" customHeight="1" x14ac:dyDescent="0.3"/>
    <row r="721" ht="12.75" customHeight="1" x14ac:dyDescent="0.3"/>
    <row r="722" ht="12.75" customHeight="1" x14ac:dyDescent="0.3"/>
    <row r="723" ht="12.75" customHeight="1" x14ac:dyDescent="0.3"/>
    <row r="724" ht="12.75" customHeight="1" x14ac:dyDescent="0.3"/>
    <row r="725" ht="12.75" customHeight="1" x14ac:dyDescent="0.3"/>
    <row r="726" ht="12.75" customHeight="1" x14ac:dyDescent="0.3"/>
    <row r="727" ht="12.75" customHeight="1" x14ac:dyDescent="0.3"/>
    <row r="728" ht="12.75" customHeight="1" x14ac:dyDescent="0.3"/>
    <row r="729" ht="12.75" customHeight="1" x14ac:dyDescent="0.3"/>
    <row r="730" ht="12.75" customHeight="1" x14ac:dyDescent="0.3"/>
    <row r="731" ht="12.75" customHeight="1" x14ac:dyDescent="0.3"/>
    <row r="732" ht="12.75" customHeight="1" x14ac:dyDescent="0.3"/>
    <row r="733" ht="12.75" customHeight="1" x14ac:dyDescent="0.3"/>
    <row r="734" ht="12.75" customHeight="1" x14ac:dyDescent="0.3"/>
    <row r="735" ht="12.75" customHeight="1" x14ac:dyDescent="0.3"/>
    <row r="736" ht="12.75" customHeight="1" x14ac:dyDescent="0.3"/>
    <row r="737" ht="12.75" customHeight="1" x14ac:dyDescent="0.3"/>
    <row r="738" ht="12.75" customHeight="1" x14ac:dyDescent="0.3"/>
    <row r="739" ht="12.75" customHeight="1" x14ac:dyDescent="0.3"/>
    <row r="740" ht="12.75" customHeight="1" x14ac:dyDescent="0.3"/>
    <row r="741" ht="12.75" customHeight="1" x14ac:dyDescent="0.3"/>
    <row r="742" ht="12.75" customHeight="1" x14ac:dyDescent="0.3"/>
    <row r="743" ht="12.75" customHeight="1" x14ac:dyDescent="0.3"/>
    <row r="744" ht="12.75" customHeight="1" x14ac:dyDescent="0.3"/>
    <row r="745" ht="12.75" customHeight="1" x14ac:dyDescent="0.3"/>
    <row r="746" ht="12.75" customHeight="1" x14ac:dyDescent="0.3"/>
    <row r="747" ht="12.75" customHeight="1" x14ac:dyDescent="0.3"/>
    <row r="748" ht="12.75" customHeight="1" x14ac:dyDescent="0.3"/>
    <row r="749" ht="12.75" customHeight="1" x14ac:dyDescent="0.3"/>
    <row r="750" ht="12.75" customHeight="1" x14ac:dyDescent="0.3"/>
    <row r="751" ht="12.75" customHeight="1" x14ac:dyDescent="0.3"/>
    <row r="752" ht="12.75" customHeight="1" x14ac:dyDescent="0.3"/>
    <row r="753" ht="12.75" customHeight="1" x14ac:dyDescent="0.3"/>
    <row r="754" ht="12.75" customHeight="1" x14ac:dyDescent="0.3"/>
    <row r="755" ht="12.75" customHeight="1" x14ac:dyDescent="0.3"/>
    <row r="756" ht="12.75" customHeight="1" x14ac:dyDescent="0.3"/>
    <row r="757" ht="12.75" customHeight="1" x14ac:dyDescent="0.3"/>
    <row r="758" ht="12.75" customHeight="1" x14ac:dyDescent="0.3"/>
    <row r="759" ht="12.75" customHeight="1" x14ac:dyDescent="0.3"/>
    <row r="760" ht="12.75" customHeight="1" x14ac:dyDescent="0.3"/>
    <row r="761" ht="12.75" customHeight="1" x14ac:dyDescent="0.3"/>
    <row r="762" ht="12.75" customHeight="1" x14ac:dyDescent="0.3"/>
    <row r="763" ht="12.75" customHeight="1" x14ac:dyDescent="0.3"/>
    <row r="764" ht="12.75" customHeight="1" x14ac:dyDescent="0.3"/>
    <row r="765" ht="12.75" customHeight="1" x14ac:dyDescent="0.3"/>
    <row r="766" ht="12.75" customHeight="1" x14ac:dyDescent="0.3"/>
    <row r="767" ht="12.75" customHeight="1" x14ac:dyDescent="0.3"/>
    <row r="768" ht="12.75" customHeight="1" x14ac:dyDescent="0.3"/>
    <row r="769" ht="12.75" customHeight="1" x14ac:dyDescent="0.3"/>
    <row r="770" ht="12.75" customHeight="1" x14ac:dyDescent="0.3"/>
    <row r="771" ht="12.75" customHeight="1" x14ac:dyDescent="0.3"/>
    <row r="772" ht="12.75" customHeight="1" x14ac:dyDescent="0.3"/>
    <row r="773" ht="12.75" customHeight="1" x14ac:dyDescent="0.3"/>
    <row r="774" ht="12.75" customHeight="1" x14ac:dyDescent="0.3"/>
    <row r="775" ht="12.75" customHeight="1" x14ac:dyDescent="0.3"/>
    <row r="776" ht="12.75" customHeight="1" x14ac:dyDescent="0.3"/>
    <row r="777" ht="12.75" customHeight="1" x14ac:dyDescent="0.3"/>
    <row r="778" ht="12.75" customHeight="1" x14ac:dyDescent="0.3"/>
    <row r="779" ht="12.75" customHeight="1" x14ac:dyDescent="0.3"/>
    <row r="780" ht="12.75" customHeight="1" x14ac:dyDescent="0.3"/>
    <row r="781" ht="12.75" customHeight="1" x14ac:dyDescent="0.3"/>
    <row r="782" ht="12.75" customHeight="1" x14ac:dyDescent="0.3"/>
    <row r="783" ht="12.75" customHeight="1" x14ac:dyDescent="0.3"/>
    <row r="784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.75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2.75" customHeight="1" x14ac:dyDescent="0.3"/>
    <row r="828" ht="12.75" customHeight="1" x14ac:dyDescent="0.3"/>
    <row r="829" ht="12.75" customHeight="1" x14ac:dyDescent="0.3"/>
    <row r="830" ht="12.75" customHeight="1" x14ac:dyDescent="0.3"/>
    <row r="831" ht="12.75" customHeight="1" x14ac:dyDescent="0.3"/>
    <row r="832" ht="12.75" customHeight="1" x14ac:dyDescent="0.3"/>
    <row r="833" ht="12.75" customHeight="1" x14ac:dyDescent="0.3"/>
    <row r="834" ht="12.75" customHeight="1" x14ac:dyDescent="0.3"/>
    <row r="835" ht="12.75" customHeight="1" x14ac:dyDescent="0.3"/>
    <row r="836" ht="12.75" customHeight="1" x14ac:dyDescent="0.3"/>
    <row r="837" ht="12.75" customHeight="1" x14ac:dyDescent="0.3"/>
    <row r="838" ht="12.75" customHeight="1" x14ac:dyDescent="0.3"/>
    <row r="839" ht="12.75" customHeight="1" x14ac:dyDescent="0.3"/>
    <row r="840" ht="12.75" customHeight="1" x14ac:dyDescent="0.3"/>
    <row r="841" ht="12.75" customHeight="1" x14ac:dyDescent="0.3"/>
    <row r="842" ht="12.75" customHeight="1" x14ac:dyDescent="0.3"/>
    <row r="843" ht="12.75" customHeight="1" x14ac:dyDescent="0.3"/>
    <row r="844" ht="12.75" customHeight="1" x14ac:dyDescent="0.3"/>
    <row r="845" ht="12.75" customHeight="1" x14ac:dyDescent="0.3"/>
    <row r="846" ht="12.75" customHeight="1" x14ac:dyDescent="0.3"/>
    <row r="847" ht="12.75" customHeight="1" x14ac:dyDescent="0.3"/>
    <row r="848" ht="12.75" customHeight="1" x14ac:dyDescent="0.3"/>
    <row r="849" ht="12.75" customHeight="1" x14ac:dyDescent="0.3"/>
    <row r="850" ht="12.75" customHeight="1" x14ac:dyDescent="0.3"/>
    <row r="851" ht="12.75" customHeight="1" x14ac:dyDescent="0.3"/>
    <row r="852" ht="12.75" customHeight="1" x14ac:dyDescent="0.3"/>
    <row r="853" ht="12.75" customHeight="1" x14ac:dyDescent="0.3"/>
    <row r="854" ht="12.75" customHeight="1" x14ac:dyDescent="0.3"/>
    <row r="855" ht="12.75" customHeight="1" x14ac:dyDescent="0.3"/>
    <row r="856" ht="12.75" customHeight="1" x14ac:dyDescent="0.3"/>
    <row r="857" ht="12.75" customHeight="1" x14ac:dyDescent="0.3"/>
    <row r="858" ht="12.75" customHeight="1" x14ac:dyDescent="0.3"/>
    <row r="859" ht="12.75" customHeight="1" x14ac:dyDescent="0.3"/>
    <row r="860" ht="12.75" customHeight="1" x14ac:dyDescent="0.3"/>
    <row r="861" ht="12.75" customHeight="1" x14ac:dyDescent="0.3"/>
    <row r="862" ht="12.75" customHeight="1" x14ac:dyDescent="0.3"/>
    <row r="863" ht="12.75" customHeight="1" x14ac:dyDescent="0.3"/>
    <row r="864" ht="12.75" customHeight="1" x14ac:dyDescent="0.3"/>
    <row r="865" ht="12.75" customHeight="1" x14ac:dyDescent="0.3"/>
    <row r="866" ht="12.75" customHeight="1" x14ac:dyDescent="0.3"/>
    <row r="867" ht="12.75" customHeight="1" x14ac:dyDescent="0.3"/>
    <row r="868" ht="12.75" customHeight="1" x14ac:dyDescent="0.3"/>
    <row r="869" ht="12.75" customHeight="1" x14ac:dyDescent="0.3"/>
    <row r="870" ht="12.75" customHeight="1" x14ac:dyDescent="0.3"/>
    <row r="871" ht="12.75" customHeight="1" x14ac:dyDescent="0.3"/>
    <row r="872" ht="12.75" customHeight="1" x14ac:dyDescent="0.3"/>
    <row r="873" ht="12.75" customHeight="1" x14ac:dyDescent="0.3"/>
    <row r="874" ht="12.75" customHeight="1" x14ac:dyDescent="0.3"/>
    <row r="875" ht="12.75" customHeight="1" x14ac:dyDescent="0.3"/>
    <row r="876" ht="12.75" customHeight="1" x14ac:dyDescent="0.3"/>
    <row r="877" ht="12.75" customHeight="1" x14ac:dyDescent="0.3"/>
    <row r="878" ht="12.75" customHeight="1" x14ac:dyDescent="0.3"/>
    <row r="879" ht="12.75" customHeight="1" x14ac:dyDescent="0.3"/>
    <row r="880" ht="12.75" customHeight="1" x14ac:dyDescent="0.3"/>
    <row r="881" ht="12.75" customHeight="1" x14ac:dyDescent="0.3"/>
    <row r="882" ht="12.75" customHeight="1" x14ac:dyDescent="0.3"/>
    <row r="883" ht="12.75" customHeight="1" x14ac:dyDescent="0.3"/>
    <row r="884" ht="12.75" customHeight="1" x14ac:dyDescent="0.3"/>
    <row r="885" ht="12.75" customHeight="1" x14ac:dyDescent="0.3"/>
    <row r="886" ht="12.75" customHeight="1" x14ac:dyDescent="0.3"/>
    <row r="887" ht="12.75" customHeight="1" x14ac:dyDescent="0.3"/>
    <row r="888" ht="12.75" customHeight="1" x14ac:dyDescent="0.3"/>
    <row r="889" ht="12.75" customHeight="1" x14ac:dyDescent="0.3"/>
    <row r="890" ht="12.75" customHeight="1" x14ac:dyDescent="0.3"/>
    <row r="891" ht="12.75" customHeight="1" x14ac:dyDescent="0.3"/>
    <row r="892" ht="12.75" customHeight="1" x14ac:dyDescent="0.3"/>
    <row r="893" ht="12.75" customHeight="1" x14ac:dyDescent="0.3"/>
    <row r="894" ht="12.75" customHeight="1" x14ac:dyDescent="0.3"/>
    <row r="895" ht="12.75" customHeight="1" x14ac:dyDescent="0.3"/>
    <row r="896" ht="12.75" customHeight="1" x14ac:dyDescent="0.3"/>
    <row r="897" ht="12.75" customHeight="1" x14ac:dyDescent="0.3"/>
    <row r="898" ht="12.75" customHeight="1" x14ac:dyDescent="0.3"/>
    <row r="899" ht="12.75" customHeight="1" x14ac:dyDescent="0.3"/>
    <row r="900" ht="12.75" customHeight="1" x14ac:dyDescent="0.3"/>
    <row r="901" ht="12.75" customHeight="1" x14ac:dyDescent="0.3"/>
    <row r="902" ht="12.75" customHeight="1" x14ac:dyDescent="0.3"/>
    <row r="903" ht="12.75" customHeight="1" x14ac:dyDescent="0.3"/>
    <row r="904" ht="12.75" customHeight="1" x14ac:dyDescent="0.3"/>
    <row r="905" ht="12.75" customHeight="1" x14ac:dyDescent="0.3"/>
    <row r="906" ht="12.75" customHeight="1" x14ac:dyDescent="0.3"/>
    <row r="907" ht="12.75" customHeight="1" x14ac:dyDescent="0.3"/>
    <row r="908" ht="12.75" customHeight="1" x14ac:dyDescent="0.3"/>
    <row r="909" ht="12.75" customHeight="1" x14ac:dyDescent="0.3"/>
    <row r="910" ht="12.75" customHeight="1" x14ac:dyDescent="0.3"/>
    <row r="911" ht="12.75" customHeight="1" x14ac:dyDescent="0.3"/>
    <row r="912" ht="12.75" customHeight="1" x14ac:dyDescent="0.3"/>
    <row r="913" ht="12.75" customHeight="1" x14ac:dyDescent="0.3"/>
    <row r="914" ht="12.75" customHeight="1" x14ac:dyDescent="0.3"/>
    <row r="915" ht="12.75" customHeight="1" x14ac:dyDescent="0.3"/>
    <row r="916" ht="12.75" customHeight="1" x14ac:dyDescent="0.3"/>
    <row r="917" ht="12.75" customHeight="1" x14ac:dyDescent="0.3"/>
    <row r="918" ht="12.75" customHeight="1" x14ac:dyDescent="0.3"/>
    <row r="919" ht="12.75" customHeight="1" x14ac:dyDescent="0.3"/>
    <row r="920" ht="12.75" customHeight="1" x14ac:dyDescent="0.3"/>
    <row r="921" ht="12.75" customHeight="1" x14ac:dyDescent="0.3"/>
    <row r="922" ht="12.75" customHeight="1" x14ac:dyDescent="0.3"/>
    <row r="923" ht="12.75" customHeight="1" x14ac:dyDescent="0.3"/>
    <row r="924" ht="12.75" customHeight="1" x14ac:dyDescent="0.3"/>
    <row r="925" ht="12.75" customHeight="1" x14ac:dyDescent="0.3"/>
    <row r="926" ht="12.75" customHeight="1" x14ac:dyDescent="0.3"/>
    <row r="927" ht="12.75" customHeight="1" x14ac:dyDescent="0.3"/>
    <row r="928" ht="12.75" customHeight="1" x14ac:dyDescent="0.3"/>
    <row r="929" ht="12.75" customHeight="1" x14ac:dyDescent="0.3"/>
    <row r="930" ht="12.75" customHeight="1" x14ac:dyDescent="0.3"/>
    <row r="931" ht="12.75" customHeight="1" x14ac:dyDescent="0.3"/>
    <row r="932" ht="12.75" customHeight="1" x14ac:dyDescent="0.3"/>
    <row r="933" ht="12.75" customHeight="1" x14ac:dyDescent="0.3"/>
    <row r="934" ht="12.75" customHeight="1" x14ac:dyDescent="0.3"/>
    <row r="935" ht="12.75" customHeight="1" x14ac:dyDescent="0.3"/>
    <row r="936" ht="12.75" customHeight="1" x14ac:dyDescent="0.3"/>
    <row r="937" ht="12.75" customHeight="1" x14ac:dyDescent="0.3"/>
    <row r="938" ht="12.75" customHeight="1" x14ac:dyDescent="0.3"/>
    <row r="939" ht="12.75" customHeight="1" x14ac:dyDescent="0.3"/>
    <row r="940" ht="12.75" customHeight="1" x14ac:dyDescent="0.3"/>
    <row r="941" ht="12.75" customHeight="1" x14ac:dyDescent="0.3"/>
    <row r="942" ht="12.75" customHeight="1" x14ac:dyDescent="0.3"/>
    <row r="943" ht="12.75" customHeight="1" x14ac:dyDescent="0.3"/>
    <row r="944" ht="12.75" customHeight="1" x14ac:dyDescent="0.3"/>
    <row r="945" ht="12.75" customHeight="1" x14ac:dyDescent="0.3"/>
    <row r="946" ht="12.75" customHeight="1" x14ac:dyDescent="0.3"/>
    <row r="947" ht="12.75" customHeight="1" x14ac:dyDescent="0.3"/>
    <row r="948" ht="12.75" customHeight="1" x14ac:dyDescent="0.3"/>
    <row r="949" ht="12.75" customHeight="1" x14ac:dyDescent="0.3"/>
    <row r="950" ht="12.75" customHeight="1" x14ac:dyDescent="0.3"/>
    <row r="951" ht="12.75" customHeight="1" x14ac:dyDescent="0.3"/>
    <row r="952" ht="12.75" customHeight="1" x14ac:dyDescent="0.3"/>
    <row r="953" ht="12.75" customHeight="1" x14ac:dyDescent="0.3"/>
    <row r="954" ht="12.75" customHeight="1" x14ac:dyDescent="0.3"/>
    <row r="955" ht="12.75" customHeight="1" x14ac:dyDescent="0.3"/>
    <row r="956" ht="12.75" customHeight="1" x14ac:dyDescent="0.3"/>
    <row r="957" ht="12.75" customHeight="1" x14ac:dyDescent="0.3"/>
    <row r="958" ht="12.75" customHeight="1" x14ac:dyDescent="0.3"/>
    <row r="959" ht="12.75" customHeight="1" x14ac:dyDescent="0.3"/>
    <row r="960" ht="12.75" customHeight="1" x14ac:dyDescent="0.3"/>
    <row r="961" ht="12.75" customHeight="1" x14ac:dyDescent="0.3"/>
    <row r="962" ht="12.75" customHeight="1" x14ac:dyDescent="0.3"/>
    <row r="963" ht="12.75" customHeight="1" x14ac:dyDescent="0.3"/>
    <row r="964" ht="12.75" customHeight="1" x14ac:dyDescent="0.3"/>
    <row r="965" ht="12.75" customHeight="1" x14ac:dyDescent="0.3"/>
    <row r="966" ht="12.75" customHeight="1" x14ac:dyDescent="0.3"/>
    <row r="967" ht="12.75" customHeight="1" x14ac:dyDescent="0.3"/>
    <row r="968" ht="12.75" customHeight="1" x14ac:dyDescent="0.3"/>
    <row r="969" ht="12.75" customHeight="1" x14ac:dyDescent="0.3"/>
    <row r="970" ht="12.75" customHeight="1" x14ac:dyDescent="0.3"/>
    <row r="971" ht="12.75" customHeight="1" x14ac:dyDescent="0.3"/>
    <row r="972" ht="12.75" customHeight="1" x14ac:dyDescent="0.3"/>
    <row r="973" ht="12.75" customHeight="1" x14ac:dyDescent="0.3"/>
    <row r="974" ht="12.75" customHeight="1" x14ac:dyDescent="0.3"/>
    <row r="975" ht="12.75" customHeight="1" x14ac:dyDescent="0.3"/>
    <row r="976" ht="12.75" customHeight="1" x14ac:dyDescent="0.3"/>
    <row r="977" ht="12.75" customHeight="1" x14ac:dyDescent="0.3"/>
    <row r="978" ht="12.75" customHeight="1" x14ac:dyDescent="0.3"/>
    <row r="979" ht="12.75" customHeight="1" x14ac:dyDescent="0.3"/>
    <row r="980" ht="12.75" customHeight="1" x14ac:dyDescent="0.3"/>
    <row r="981" ht="12.75" customHeight="1" x14ac:dyDescent="0.3"/>
    <row r="982" ht="12.75" customHeight="1" x14ac:dyDescent="0.3"/>
    <row r="983" ht="12.75" customHeight="1" x14ac:dyDescent="0.3"/>
    <row r="984" ht="12.75" customHeight="1" x14ac:dyDescent="0.3"/>
  </sheetData>
  <autoFilter ref="A6:R202" xr:uid="{00000000-0001-0000-0400-000000000000}">
    <sortState xmlns:xlrd2="http://schemas.microsoft.com/office/spreadsheetml/2017/richdata2" ref="A7:R202">
      <sortCondition ref="B6:B202"/>
    </sortState>
  </autoFilter>
  <sortState xmlns:xlrd2="http://schemas.microsoft.com/office/spreadsheetml/2017/richdata2" ref="A7:R202">
    <sortCondition ref="F7:F202"/>
    <sortCondition ref="A7:A202"/>
    <sortCondition ref="B7:B202"/>
  </sortState>
  <phoneticPr fontId="7" type="noConversion"/>
  <conditionalFormatting sqref="I146:R146">
    <cfRule type="cellIs" dxfId="4" priority="1" operator="equal">
      <formula>"-"</formula>
    </cfRule>
  </conditionalFormatting>
  <conditionalFormatting sqref="K127:R127">
    <cfRule type="cellIs" dxfId="3" priority="5" operator="equal">
      <formula>"Nenc"</formula>
    </cfRule>
    <cfRule type="cellIs" dxfId="2" priority="6" operator="equal">
      <formula>"-"</formula>
    </cfRule>
  </conditionalFormatting>
  <conditionalFormatting sqref="P197:R197">
    <cfRule type="cellIs" dxfId="1" priority="4" operator="equal">
      <formula>"-"</formula>
    </cfRule>
  </conditionalFormatting>
  <conditionalFormatting sqref="Q42:R42">
    <cfRule type="cellIs" dxfId="0" priority="2" operator="equal">
      <formula>"-"</formula>
    </cfRule>
  </conditionalFormatting>
  <pageMargins left="0.511811024" right="0.511811024" top="0.78740157499999996" bottom="0.78740157499999996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db_emp</vt:lpstr>
      <vt:lpstr>db_inv</vt:lpstr>
      <vt:lpstr>AT</vt:lpstr>
      <vt:lpstr>PL</vt:lpstr>
      <vt:lpstr>RL</vt:lpstr>
      <vt:lpstr>LL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 Paula Pegoraro</dc:creator>
  <cp:keywords/>
  <dc:description/>
  <cp:lastModifiedBy>Admin</cp:lastModifiedBy>
  <cp:revision/>
  <dcterms:created xsi:type="dcterms:W3CDTF">2024-02-24T02:26:35Z</dcterms:created>
  <dcterms:modified xsi:type="dcterms:W3CDTF">2025-11-11T04:37:08Z</dcterms:modified>
  <cp:category/>
  <cp:contentStatus/>
</cp:coreProperties>
</file>